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9.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d\TRANSPARENCIA ARTICULO 8\8.v.c) Presupuesto Municipal Ingresos y Egresos\Presupuesto de Egresos 2018\"/>
    </mc:Choice>
  </mc:AlternateContent>
  <bookViews>
    <workbookView xWindow="0" yWindow="0" windowWidth="20400" windowHeight="7485" tabRatio="938" firstSheet="9" activeTab="9"/>
  </bookViews>
  <sheets>
    <sheet name="Objetivos PMD" sheetId="2" r:id="rId1"/>
    <sheet name="Compromisos PMD" sheetId="3" r:id="rId2"/>
    <sheet name="INDICADORES" sheetId="41" r:id="rId3"/>
    <sheet name="PROG. SUB" sheetId="42" r:id="rId4"/>
    <sheet name="PROG. D. FUNC." sheetId="50" r:id="rId5"/>
    <sheet name="PROG. ADVO." sheetId="49" r:id="rId6"/>
    <sheet name="PROG. COMPRO." sheetId="53" r:id="rId7"/>
    <sheet name="S.H-INGRESOS" sheetId="10" r:id="rId8"/>
    <sheet name="S.H. EGRESOS" sheetId="11" r:id="rId9"/>
    <sheet name="ESTIMACION DE INGRESOS" sheetId="12" r:id="rId10"/>
  </sheets>
  <externalReferences>
    <externalReference r:id="rId11"/>
  </externalReferences>
  <definedNames>
    <definedName name="_xlnm._FilterDatabase" localSheetId="9" hidden="1">'ESTIMACION DE INGRESOS'!$A$1:$C$295</definedName>
    <definedName name="_xlnm._FilterDatabase" localSheetId="8" hidden="1">'S.H. EGRESOS'!$A$6:$G$85</definedName>
    <definedName name="_xlnm._FilterDatabase" localSheetId="7" hidden="1">'S.H-INGRESOS'!$A$6:$G$6</definedName>
    <definedName name="_xlnm.Print_Titles" localSheetId="1">'Compromisos PMD'!$1:$4</definedName>
    <definedName name="_xlnm.Print_Titles" localSheetId="9">'ESTIMACION DE INGRESOS'!$1:$4</definedName>
    <definedName name="_xlnm.Print_Titles" localSheetId="2">INDICADORES!$1:$3</definedName>
    <definedName name="_xlnm.Print_Titles" localSheetId="0">'Objetivos PMD'!$1:$4</definedName>
    <definedName name="_xlnm.Print_Titles" localSheetId="5">'PROG. ADVO.'!$1:$4</definedName>
    <definedName name="_xlnm.Print_Titles" localSheetId="6">'PROG. COMPRO.'!$1:$4</definedName>
    <definedName name="_xlnm.Print_Titles" localSheetId="4">'PROG. D. FUNC.'!$1:$4</definedName>
    <definedName name="_xlnm.Print_Titles" localSheetId="3">'PROG. SUB'!$1:$4</definedName>
    <definedName name="_xlnm.Print_Titles" localSheetId="8">'S.H. EGRESOS'!$1:$2</definedName>
    <definedName name="_xlnm.Print_Titles" localSheetId="7">'S.H-INGRESOS'!$1:$1</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8" i="11" l="1"/>
  <c r="A3" i="42"/>
  <c r="A3" i="50"/>
  <c r="A3" i="49"/>
  <c r="BP34" i="53"/>
  <c r="A3" i="53"/>
  <c r="BP34" i="49"/>
  <c r="BP34" i="50"/>
  <c r="BP34" i="42"/>
  <c r="B3" i="41" l="1"/>
  <c r="C56" i="12"/>
  <c r="C55" i="12" s="1"/>
  <c r="C227" i="12"/>
  <c r="C226" i="12" s="1"/>
  <c r="G36" i="10" s="1"/>
  <c r="C48" i="12"/>
  <c r="C223" i="12"/>
  <c r="C289" i="12"/>
  <c r="C288" i="12" s="1"/>
  <c r="F60" i="10" s="1"/>
  <c r="G60" i="10" s="1"/>
  <c r="C285" i="12"/>
  <c r="F58" i="10" s="1"/>
  <c r="C283" i="12"/>
  <c r="F57" i="10" s="1"/>
  <c r="G57" i="10" s="1"/>
  <c r="C280" i="12"/>
  <c r="C275" i="12"/>
  <c r="C274" i="12" s="1"/>
  <c r="F54" i="10" s="1"/>
  <c r="G54" i="10" s="1"/>
  <c r="C270" i="12"/>
  <c r="C269" i="12" s="1"/>
  <c r="F52" i="10" s="1"/>
  <c r="G52" i="10" s="1"/>
  <c r="C267" i="12"/>
  <c r="C265" i="12"/>
  <c r="C261" i="12"/>
  <c r="C260" i="12" s="1"/>
  <c r="C255" i="12"/>
  <c r="C254" i="12" s="1"/>
  <c r="F47" i="10" s="1"/>
  <c r="G47" i="10" s="1"/>
  <c r="C249" i="12"/>
  <c r="C248" i="12" s="1"/>
  <c r="C76" i="10" s="1"/>
  <c r="C245" i="12"/>
  <c r="C244" i="12" s="1"/>
  <c r="C240" i="12"/>
  <c r="C238" i="12"/>
  <c r="F42" i="10" s="1"/>
  <c r="G42" i="10" s="1"/>
  <c r="C236" i="12"/>
  <c r="C234" i="12"/>
  <c r="F40" i="10" s="1"/>
  <c r="C230" i="12"/>
  <c r="C229" i="12" s="1"/>
  <c r="F37" i="10" s="1"/>
  <c r="G37" i="10" s="1"/>
  <c r="C221" i="12"/>
  <c r="C219" i="12"/>
  <c r="C217" i="12"/>
  <c r="C215" i="12"/>
  <c r="C213" i="12"/>
  <c r="C211" i="12"/>
  <c r="C207" i="12"/>
  <c r="C206" i="12" s="1"/>
  <c r="C204" i="12"/>
  <c r="C203" i="12" s="1"/>
  <c r="F31" i="10" s="1"/>
  <c r="G31" i="10" s="1"/>
  <c r="C193" i="12"/>
  <c r="C188" i="12"/>
  <c r="C182" i="12"/>
  <c r="C178" i="12"/>
  <c r="C174" i="12"/>
  <c r="C172" i="12"/>
  <c r="C170" i="12"/>
  <c r="C168" i="12"/>
  <c r="C161" i="12"/>
  <c r="C160" i="12" s="1"/>
  <c r="G27" i="10" s="1"/>
  <c r="C153" i="12"/>
  <c r="C149" i="12"/>
  <c r="C145" i="12"/>
  <c r="C136" i="12"/>
  <c r="C127" i="12"/>
  <c r="C120" i="12"/>
  <c r="C115" i="12"/>
  <c r="C111" i="12"/>
  <c r="C107" i="12"/>
  <c r="C103" i="12"/>
  <c r="C98" i="12"/>
  <c r="C90" i="12"/>
  <c r="C86" i="12"/>
  <c r="C80" i="12" s="1"/>
  <c r="G26" i="10" s="1"/>
  <c r="C81" i="12"/>
  <c r="C73" i="12"/>
  <c r="C68" i="12"/>
  <c r="C66" i="12"/>
  <c r="C60" i="12"/>
  <c r="C45" i="12"/>
  <c r="C44" i="12" s="1"/>
  <c r="F14" i="10" s="1"/>
  <c r="G14" i="10" s="1"/>
  <c r="C42" i="12"/>
  <c r="C38" i="12"/>
  <c r="C36" i="12"/>
  <c r="C34" i="12"/>
  <c r="C32" i="12"/>
  <c r="C23" i="12"/>
  <c r="C20" i="12"/>
  <c r="C17" i="12"/>
  <c r="C8" i="12"/>
  <c r="C7" i="12" s="1"/>
  <c r="E15" i="10"/>
  <c r="E58" i="11"/>
  <c r="E55" i="10"/>
  <c r="E48" i="10"/>
  <c r="F56" i="10"/>
  <c r="G56" i="10" s="1"/>
  <c r="E6" i="11"/>
  <c r="C3" i="3"/>
  <c r="F61" i="11"/>
  <c r="G61" i="11" s="1"/>
  <c r="A2" i="12"/>
  <c r="A2" i="11"/>
  <c r="A2" i="10"/>
  <c r="F53" i="10"/>
  <c r="G53" i="10" s="1"/>
  <c r="F50" i="10"/>
  <c r="G50" i="10" s="1"/>
  <c r="F39" i="10"/>
  <c r="G39" i="10" s="1"/>
  <c r="F35" i="10"/>
  <c r="G35" i="10" s="1"/>
  <c r="F25" i="10"/>
  <c r="G25" i="10" s="1"/>
  <c r="F20" i="10"/>
  <c r="G20" i="10" s="1"/>
  <c r="F19" i="10"/>
  <c r="G19" i="10" s="1"/>
  <c r="F18" i="10"/>
  <c r="G18" i="10" s="1"/>
  <c r="F17" i="10"/>
  <c r="F16" i="10"/>
  <c r="G16" i="10" s="1"/>
  <c r="F12" i="10"/>
  <c r="G12" i="10" s="1"/>
  <c r="F11" i="10"/>
  <c r="G11" i="10" s="1"/>
  <c r="F10" i="10"/>
  <c r="G10" i="10" s="1"/>
  <c r="F9" i="10"/>
  <c r="G9" i="10" s="1"/>
  <c r="G74" i="11"/>
  <c r="F65" i="11"/>
  <c r="G65" i="11" s="1"/>
  <c r="F64" i="11"/>
  <c r="G64" i="11" s="1"/>
  <c r="F63" i="11"/>
  <c r="G63" i="11" s="1"/>
  <c r="G57" i="11"/>
  <c r="G52" i="11"/>
  <c r="G50" i="11"/>
  <c r="G45" i="11"/>
  <c r="G41" i="11"/>
  <c r="G37" i="11"/>
  <c r="G33" i="11"/>
  <c r="G30" i="11"/>
  <c r="G28" i="11"/>
  <c r="G27" i="11"/>
  <c r="G26" i="11"/>
  <c r="E67" i="11"/>
  <c r="E54" i="11"/>
  <c r="E44" i="11"/>
  <c r="E34" i="11"/>
  <c r="E24" i="11"/>
  <c r="E14" i="11"/>
  <c r="E59" i="10"/>
  <c r="E44" i="10"/>
  <c r="E38" i="10"/>
  <c r="E33" i="10"/>
  <c r="E29" i="10"/>
  <c r="E23" i="10"/>
  <c r="E21" i="10"/>
  <c r="E6" i="10"/>
  <c r="C77" i="10"/>
  <c r="F59" i="11"/>
  <c r="F70" i="11"/>
  <c r="G70" i="11" s="1"/>
  <c r="F62" i="11"/>
  <c r="G62" i="11" s="1"/>
  <c r="G48" i="11"/>
  <c r="G38" i="11"/>
  <c r="G20" i="11"/>
  <c r="G11" i="11"/>
  <c r="G58" i="10"/>
  <c r="F43" i="10"/>
  <c r="G43" i="10" s="1"/>
  <c r="F41" i="10"/>
  <c r="G41" i="10" s="1"/>
  <c r="G40" i="10"/>
  <c r="F32" i="10"/>
  <c r="G32" i="10" s="1"/>
  <c r="G47" i="11"/>
  <c r="G49" i="11"/>
  <c r="C287" i="12"/>
  <c r="F49" i="10"/>
  <c r="G49" i="10" s="1"/>
  <c r="G46" i="10"/>
  <c r="C59" i="12"/>
  <c r="G7" i="10"/>
  <c r="F59" i="10"/>
  <c r="C74" i="10" s="1"/>
  <c r="G59" i="10" l="1"/>
  <c r="C279" i="12"/>
  <c r="F38" i="10"/>
  <c r="C75" i="10" s="1"/>
  <c r="C264" i="12"/>
  <c r="F6" i="10"/>
  <c r="G6" i="10" s="1"/>
  <c r="C232" i="12"/>
  <c r="C31" i="12"/>
  <c r="G13" i="10" s="1"/>
  <c r="C16" i="12"/>
  <c r="E75" i="11"/>
  <c r="F72" i="11"/>
  <c r="G72" i="11" s="1"/>
  <c r="G9" i="11"/>
  <c r="F13" i="11"/>
  <c r="G13" i="11" s="1"/>
  <c r="G23" i="11"/>
  <c r="G32" i="11"/>
  <c r="C82" i="11"/>
  <c r="G40" i="11"/>
  <c r="G56" i="11"/>
  <c r="F73" i="11"/>
  <c r="G73" i="11" s="1"/>
  <c r="F60" i="11"/>
  <c r="G60" i="11" s="1"/>
  <c r="F71" i="11"/>
  <c r="G71" i="11" s="1"/>
  <c r="G51" i="11"/>
  <c r="C181" i="12"/>
  <c r="G25" i="11"/>
  <c r="G59" i="11"/>
  <c r="F58" i="11"/>
  <c r="G58" i="11" s="1"/>
  <c r="G24" i="10"/>
  <c r="E61" i="10"/>
  <c r="G12" i="11"/>
  <c r="G42" i="11"/>
  <c r="G39" i="11"/>
  <c r="G17" i="10"/>
  <c r="F15" i="10"/>
  <c r="G17" i="11"/>
  <c r="G35" i="11"/>
  <c r="G36" i="11"/>
  <c r="G68" i="11"/>
  <c r="G15" i="11"/>
  <c r="G19" i="11"/>
  <c r="G10" i="11"/>
  <c r="G21" i="11"/>
  <c r="G31" i="11"/>
  <c r="G69" i="11"/>
  <c r="C167" i="12"/>
  <c r="G28" i="10" s="1"/>
  <c r="G53" i="11"/>
  <c r="G29" i="11"/>
  <c r="C54" i="12"/>
  <c r="F22" i="10"/>
  <c r="G22" i="11"/>
  <c r="G16" i="11"/>
  <c r="C243" i="12"/>
  <c r="G18" i="11"/>
  <c r="G8" i="11"/>
  <c r="F55" i="10"/>
  <c r="C210" i="12"/>
  <c r="G43" i="11"/>
  <c r="G38" i="10" l="1"/>
  <c r="F51" i="10"/>
  <c r="C259" i="12"/>
  <c r="F66" i="11"/>
  <c r="G66" i="11" s="1"/>
  <c r="C93" i="11"/>
  <c r="C89" i="11"/>
  <c r="G8" i="10"/>
  <c r="C6" i="12"/>
  <c r="C90" i="11"/>
  <c r="C180" i="12"/>
  <c r="G15" i="10"/>
  <c r="F44" i="10"/>
  <c r="G45" i="10"/>
  <c r="G46" i="11"/>
  <c r="F44" i="11"/>
  <c r="C88" i="11"/>
  <c r="F34" i="11"/>
  <c r="G34" i="11" s="1"/>
  <c r="F24" i="11"/>
  <c r="G24" i="11" s="1"/>
  <c r="C209" i="12"/>
  <c r="F6" i="11"/>
  <c r="G7" i="11"/>
  <c r="F23" i="10"/>
  <c r="G23" i="10" s="1"/>
  <c r="F14" i="11"/>
  <c r="G14" i="11" s="1"/>
  <c r="G55" i="11"/>
  <c r="F54" i="11"/>
  <c r="G54" i="11" s="1"/>
  <c r="G55" i="10"/>
  <c r="C78" i="10"/>
  <c r="C69" i="10"/>
  <c r="F21" i="10"/>
  <c r="G21" i="10" s="1"/>
  <c r="G22" i="10"/>
  <c r="F67" i="11"/>
  <c r="C58" i="12"/>
  <c r="C83" i="11" l="1"/>
  <c r="G51" i="10"/>
  <c r="F48" i="10"/>
  <c r="G48" i="10" s="1"/>
  <c r="C91" i="11"/>
  <c r="C92" i="11"/>
  <c r="C295" i="12"/>
  <c r="F29" i="10"/>
  <c r="G29" i="10" s="1"/>
  <c r="G30" i="10"/>
  <c r="G34" i="10"/>
  <c r="F33" i="10"/>
  <c r="G33" i="10" s="1"/>
  <c r="C80" i="11"/>
  <c r="G44" i="11"/>
  <c r="C68" i="10"/>
  <c r="G44" i="10"/>
  <c r="G6" i="11"/>
  <c r="C79" i="11"/>
  <c r="F75" i="11"/>
  <c r="G75" i="11" s="1"/>
  <c r="C81" i="11"/>
  <c r="G67" i="11"/>
  <c r="C94" i="11" l="1"/>
  <c r="D92" i="11" s="1"/>
  <c r="C67" i="10"/>
  <c r="C70" i="10" s="1"/>
  <c r="D69" i="10" s="1"/>
  <c r="C73" i="10"/>
  <c r="C79" i="10" s="1"/>
  <c r="F61" i="10"/>
  <c r="G61" i="10" s="1"/>
  <c r="C84" i="11"/>
  <c r="D79" i="11" s="1"/>
  <c r="D90" i="11" l="1"/>
  <c r="D93" i="11"/>
  <c r="D89" i="11"/>
  <c r="D91" i="11"/>
  <c r="D88" i="11"/>
  <c r="D80" i="11"/>
  <c r="D76" i="10"/>
  <c r="D77" i="10"/>
  <c r="D74" i="10"/>
  <c r="D75" i="10"/>
  <c r="D78" i="10"/>
  <c r="D68" i="10"/>
  <c r="D82" i="11"/>
  <c r="D83" i="11"/>
  <c r="D81" i="11"/>
  <c r="D73" i="10"/>
  <c r="D67" i="10"/>
  <c r="D94" i="11" l="1"/>
  <c r="D84" i="11"/>
  <c r="D79" i="10"/>
  <c r="D70" i="10"/>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2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2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2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2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2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3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3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3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3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3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4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4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4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4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4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5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5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5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5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5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6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6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6.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7.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8.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9.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sharedStrings.xml><?xml version="1.0" encoding="utf-8"?>
<sst xmlns="http://schemas.openxmlformats.org/spreadsheetml/2006/main" count="1085" uniqueCount="823">
  <si>
    <t>No.</t>
  </si>
  <si>
    <t>Contribuciones de mejoras</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</si>
  <si>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</si>
  <si>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</si>
  <si>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</si>
  <si>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</si>
  <si>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</si>
  <si>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</si>
  <si>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</si>
  <si>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</si>
  <si>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</si>
  <si>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</si>
  <si>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</si>
  <si>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</si>
  <si>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</si>
  <si>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</si>
  <si>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</si>
  <si>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</si>
  <si>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</si>
  <si>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</si>
  <si>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</si>
  <si>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</si>
  <si>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</si>
  <si>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</si>
  <si>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</si>
  <si>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</si>
  <si>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</si>
  <si>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</si>
  <si>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</si>
  <si>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</si>
  <si>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</si>
  <si>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</si>
  <si>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</si>
  <si>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</si>
  <si>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</si>
  <si>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</si>
  <si>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</si>
  <si>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</si>
  <si>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</si>
  <si>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</si>
  <si>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</si>
  <si>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</si>
  <si>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</si>
  <si>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</si>
  <si>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</si>
  <si>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</si>
  <si>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</si>
  <si>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</si>
  <si>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</si>
  <si>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</si>
  <si>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</si>
  <si>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</si>
  <si>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</si>
  <si>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</si>
  <si>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</si>
  <si>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</si>
  <si>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</si>
  <si>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</si>
  <si>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</si>
  <si>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</si>
  <si>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</si>
  <si>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</si>
  <si>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</si>
  <si>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</si>
  <si>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</si>
  <si>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</si>
  <si>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</si>
  <si>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</si>
  <si>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</si>
  <si>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</si>
  <si>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</si>
  <si>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</si>
  <si>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</si>
  <si>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</si>
  <si>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</si>
  <si>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</si>
  <si>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</si>
  <si>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</si>
  <si>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</si>
  <si>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</si>
  <si>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</si>
  <si>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</si>
  <si>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</si>
  <si>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</si>
  <si>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</si>
  <si>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</si>
  <si>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</si>
  <si>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</si>
  <si>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</si>
  <si>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</si>
  <si>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</si>
  <si>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</si>
  <si>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</si>
  <si>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</si>
  <si>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</si>
  <si>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</si>
  <si>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</si>
  <si>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</si>
  <si>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</si>
  <si>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</si>
  <si>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</si>
  <si>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</si>
  <si>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</si>
  <si>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</si>
  <si>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</si>
  <si>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</si>
  <si>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</si>
  <si>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</si>
  <si>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</si>
  <si>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</si>
  <si>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</si>
  <si>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</si>
  <si>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</si>
  <si>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</si>
  <si>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</si>
  <si>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</si>
  <si>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</si>
  <si>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</si>
  <si>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</si>
  <si>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</si>
  <si>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</si>
  <si>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</si>
  <si>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</si>
  <si>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</si>
  <si>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</si>
  <si>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</si>
  <si>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</si>
  <si>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</si>
  <si>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</si>
  <si>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</si>
  <si>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</si>
  <si>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</si>
  <si>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</si>
  <si>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</si>
  <si>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</si>
  <si>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</si>
  <si>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</si>
  <si>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</si>
  <si>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</si>
  <si>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</si>
  <si>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</si>
  <si>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</si>
  <si>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</si>
  <si>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</si>
  <si>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</si>
  <si>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</si>
  <si>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</si>
  <si>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</si>
  <si>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</si>
  <si>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</si>
  <si>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</si>
  <si>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</si>
  <si>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</si>
  <si>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</si>
  <si>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</si>
  <si>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</si>
  <si>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</si>
  <si>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</si>
  <si>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</si>
  <si>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</si>
  <si>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</si>
  <si>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</si>
  <si>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</si>
  <si>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</si>
  <si>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</si>
  <si>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</si>
  <si>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</si>
  <si>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</si>
  <si>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</si>
  <si>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</si>
  <si>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</si>
  <si>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</si>
  <si>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</si>
  <si>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</si>
  <si>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</si>
  <si>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</si>
  <si>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</si>
  <si>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</si>
  <si>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</si>
  <si>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</si>
  <si>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</si>
  <si>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</si>
  <si>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</si>
  <si>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</si>
  <si>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</si>
  <si>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</si>
  <si>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</si>
  <si>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</si>
  <si>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</si>
  <si>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</si>
  <si>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</si>
  <si>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</si>
  <si>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</si>
  <si>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</si>
  <si>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</si>
  <si>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</si>
  <si>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</si>
  <si>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</si>
  <si>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</si>
  <si>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</si>
  <si>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</si>
  <si>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</si>
  <si>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</si>
  <si>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</si>
  <si>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</si>
  <si>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</si>
  <si>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</si>
  <si>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</si>
  <si>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</si>
  <si>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</si>
  <si>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</si>
  <si>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</si>
  <si>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</si>
  <si>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</si>
  <si>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</si>
  <si>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</si>
  <si>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</si>
  <si>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</si>
  <si>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</si>
  <si>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</si>
  <si>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</si>
  <si>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</si>
  <si>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</si>
  <si>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</si>
  <si>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</si>
  <si>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</si>
  <si>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</si>
  <si>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</si>
  <si>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</si>
  <si>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</si>
  <si>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</si>
  <si>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</si>
  <si>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</si>
  <si>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</si>
  <si>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</si>
  <si>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</si>
  <si>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</si>
  <si>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</si>
  <si>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</si>
  <si>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</si>
  <si>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</si>
  <si>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</si>
  <si>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</si>
  <si>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</si>
  <si>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</si>
  <si>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</si>
  <si>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</si>
  <si>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</si>
  <si>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</si>
  <si>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</si>
  <si>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</si>
  <si>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</si>
  <si>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</si>
  <si>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</si>
  <si>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</si>
  <si>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</si>
  <si>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</si>
  <si>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</si>
  <si>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</si>
  <si>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</si>
  <si>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</si>
  <si>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</si>
  <si>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</si>
  <si>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</si>
  <si>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</si>
  <si>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</si>
  <si>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</si>
  <si>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</si>
  <si>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</si>
  <si>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</si>
  <si>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</si>
  <si>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</si>
  <si>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</si>
  <si>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</si>
  <si>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</si>
  <si>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</si>
  <si>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</si>
  <si>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</si>
  <si>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</si>
  <si>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</si>
  <si>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</si>
  <si>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</si>
  <si>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</si>
  <si>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</si>
  <si>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</si>
  <si>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</si>
  <si>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</si>
  <si>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</si>
  <si>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</si>
  <si>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</si>
  <si>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</si>
  <si>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</si>
  <si>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</si>
  <si>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</si>
  <si>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</si>
  <si>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</si>
  <si>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</si>
  <si>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</si>
  <si>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</si>
  <si>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</si>
  <si>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</si>
  <si>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</si>
  <si>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</si>
  <si>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</si>
  <si>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</si>
  <si>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</si>
  <si>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</si>
  <si>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</si>
  <si>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</si>
  <si>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</si>
  <si>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</si>
  <si>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</si>
  <si>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</si>
  <si>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</si>
  <si>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</si>
  <si>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</si>
  <si>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</si>
  <si>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</si>
  <si>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</si>
  <si>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</si>
  <si>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</si>
  <si>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</si>
  <si>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</si>
  <si>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</si>
  <si>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</si>
  <si>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</si>
  <si>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</si>
  <si>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</si>
  <si>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</si>
  <si>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</si>
  <si>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</si>
  <si>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</si>
  <si>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</si>
  <si>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</si>
  <si>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</si>
  <si>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</si>
  <si>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</si>
  <si>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</si>
  <si>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</si>
  <si>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</si>
  <si>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</si>
  <si>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TOTAL DE EGRESOS</t>
  </si>
  <si>
    <t>Mensual</t>
  </si>
  <si>
    <t xml:space="preserve">Objetivos del Plan Municipal de Desarrollo </t>
  </si>
  <si>
    <t>Sindicatura</t>
  </si>
  <si>
    <t>Otros Convenios</t>
  </si>
  <si>
    <t>RECURSOS FISCALES</t>
  </si>
  <si>
    <t>Verde</t>
  </si>
  <si>
    <t>Amarillo</t>
  </si>
  <si>
    <t>Rojo</t>
  </si>
  <si>
    <t>Semaforización</t>
  </si>
  <si>
    <t>Objetivo:</t>
  </si>
  <si>
    <t>PRESUPUESTO ESTIMADO</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</si>
  <si>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</si>
  <si>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</si>
  <si>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</si>
  <si>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</si>
  <si>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</si>
  <si>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</si>
  <si>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</si>
  <si>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</si>
  <si>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</si>
  <si>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</si>
  <si>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</si>
  <si>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</si>
  <si>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</si>
  <si>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</si>
  <si>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</si>
  <si>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</si>
  <si>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</si>
  <si>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</si>
  <si>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</si>
  <si>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</si>
  <si>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</si>
  <si>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</si>
  <si>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</si>
  <si>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</si>
  <si>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</si>
  <si>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</si>
  <si>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</si>
  <si>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</si>
  <si>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</si>
  <si>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</si>
  <si>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</si>
  <si>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</si>
  <si>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</si>
  <si>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</si>
  <si>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</si>
  <si>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</si>
  <si>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</si>
  <si>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</si>
  <si>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</si>
  <si>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</si>
  <si>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</si>
  <si>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</si>
  <si>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</si>
  <si>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</si>
  <si>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</si>
  <si>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</si>
  <si>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</si>
  <si>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</si>
  <si>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</si>
  <si>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</si>
  <si>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</si>
  <si>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</si>
  <si>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</si>
  <si>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</si>
  <si>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</si>
  <si>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</si>
  <si>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</si>
  <si>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</si>
  <si>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</si>
  <si>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</si>
  <si>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</si>
  <si>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</si>
  <si>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</si>
  <si>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</si>
  <si>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</si>
  <si>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</si>
  <si>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</si>
  <si>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</si>
  <si>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</si>
  <si>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</si>
  <si>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</si>
  <si>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</si>
  <si>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</si>
  <si>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</si>
  <si>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</si>
  <si>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</si>
  <si>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</si>
  <si>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</si>
  <si>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</si>
  <si>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</si>
  <si>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</si>
  <si>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</si>
  <si>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</si>
  <si>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</si>
  <si>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</si>
  <si>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</si>
  <si>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</si>
  <si>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</si>
  <si>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</si>
  <si>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</si>
  <si>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</si>
  <si>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</si>
  <si>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</si>
  <si>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</si>
  <si>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</si>
  <si>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</si>
  <si>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</si>
  <si>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</si>
  <si>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</si>
  <si>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</si>
  <si>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</si>
  <si>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</si>
  <si>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</si>
  <si>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</si>
  <si>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</si>
  <si>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</si>
  <si>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</si>
  <si>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</si>
  <si>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</si>
  <si>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</si>
  <si>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</si>
  <si>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</si>
  <si>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</si>
  <si>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</si>
  <si>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</si>
  <si>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</si>
  <si>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</si>
  <si>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</si>
  <si>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</si>
  <si>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</si>
  <si>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</si>
  <si>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</si>
  <si>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</si>
  <si>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</si>
  <si>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</si>
  <si>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</si>
  <si>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</si>
  <si>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</si>
  <si>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</si>
  <si>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</si>
  <si>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</si>
  <si>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</si>
  <si>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</si>
  <si>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</si>
  <si>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</si>
  <si>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</si>
  <si>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</si>
  <si>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</si>
  <si>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</si>
  <si>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</si>
  <si>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</si>
  <si>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</si>
  <si>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</si>
  <si>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</si>
  <si>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</si>
  <si>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</si>
  <si>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</si>
  <si>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</si>
  <si>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</si>
  <si>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</si>
  <si>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</si>
  <si>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</si>
  <si>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</si>
  <si>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</si>
  <si>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</si>
  <si>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</si>
  <si>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</si>
  <si>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</si>
  <si>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</si>
  <si>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</si>
  <si>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</si>
  <si>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</si>
  <si>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</si>
  <si>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</si>
  <si>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</si>
  <si>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</si>
  <si>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</si>
  <si>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</si>
  <si>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</si>
  <si>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</si>
  <si>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</si>
  <si>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</si>
  <si>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</si>
  <si>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</si>
  <si>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</si>
  <si>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</si>
  <si>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</si>
  <si>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</si>
  <si>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</si>
  <si>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</si>
  <si>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</si>
  <si>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</si>
  <si>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</si>
  <si>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</si>
  <si>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</si>
  <si>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</si>
  <si>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</si>
  <si>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</si>
  <si>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</si>
  <si>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</si>
  <si>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</si>
  <si>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</si>
  <si>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</si>
  <si>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</si>
  <si>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</si>
  <si>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</si>
  <si>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</si>
  <si>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</si>
  <si>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</si>
  <si>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</si>
  <si>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</si>
  <si>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</si>
  <si>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</si>
  <si>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</si>
  <si>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</si>
  <si>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</si>
  <si>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</si>
  <si>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</si>
  <si>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</si>
  <si>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</si>
  <si>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</si>
  <si>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</si>
  <si>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</si>
  <si>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</si>
  <si>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</si>
  <si>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</si>
  <si>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</si>
  <si>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</si>
  <si>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</si>
  <si>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</si>
  <si>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</si>
  <si>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</si>
  <si>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</si>
  <si>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</si>
  <si>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</si>
  <si>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</si>
  <si>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</si>
  <si>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</si>
  <si>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</si>
  <si>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</si>
  <si>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</si>
  <si>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</si>
  <si>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</si>
  <si>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</si>
  <si>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</si>
  <si>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</si>
  <si>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</si>
  <si>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</si>
  <si>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</si>
  <si>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</si>
  <si>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</si>
  <si>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</si>
  <si>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</si>
  <si>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</si>
  <si>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</si>
  <si>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</si>
  <si>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</si>
  <si>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</si>
  <si>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</si>
  <si>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</si>
  <si>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</si>
  <si>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</si>
  <si>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</si>
  <si>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</si>
  <si>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</si>
  <si>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</si>
  <si>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</si>
  <si>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</si>
  <si>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</si>
  <si>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</si>
  <si>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</si>
  <si>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</si>
  <si>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</si>
  <si>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</si>
  <si>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</si>
  <si>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</si>
  <si>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</si>
  <si>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</si>
  <si>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</si>
  <si>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</si>
  <si>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</si>
  <si>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</si>
  <si>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</si>
  <si>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</si>
  <si>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</si>
  <si>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</si>
  <si>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</si>
  <si>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</si>
  <si>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</si>
  <si>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</si>
  <si>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</si>
  <si>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</si>
  <si>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</si>
  <si>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</si>
  <si>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</si>
  <si>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</si>
  <si>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</si>
  <si>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</si>
  <si>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</si>
  <si>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</si>
  <si>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</si>
  <si>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</si>
  <si>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</si>
  <si>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</si>
  <si>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</si>
  <si>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</si>
  <si>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</si>
  <si>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</si>
  <si>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SUBSIDIOS</t>
  </si>
  <si>
    <t>ADMINISTRATIVOS Y DE APOYO</t>
  </si>
  <si>
    <t>COMPROMISOS</t>
  </si>
  <si>
    <t>Otros Subsidios</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</si>
  <si>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</si>
  <si>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</si>
  <si>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</si>
  <si>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</si>
  <si>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</si>
  <si>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</si>
  <si>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</si>
  <si>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</si>
  <si>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</si>
  <si>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</si>
  <si>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</si>
  <si>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</si>
  <si>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</si>
  <si>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</si>
  <si>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</si>
  <si>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</si>
  <si>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</si>
  <si>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</si>
  <si>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</si>
  <si>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</si>
  <si>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</si>
  <si>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</si>
  <si>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</si>
  <si>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Indicadores de Desempeño</t>
  </si>
  <si>
    <t>Municipio:  SAN CRISTOBAL DE LA BARRANCA, JALISCO.</t>
  </si>
  <si>
    <t>Coordinar las relaciones del municipio con asociaciones vecinales, promoviendo la organización y participación de los vecinos, interviniendo en los terminos de ley en la constitución y renovación de mesas.</t>
  </si>
  <si>
    <t>% de audencias 2016/% de audencias 2017</t>
  </si>
  <si>
    <t>Trimestral</t>
  </si>
  <si>
    <t>Numero de audencias registradas.</t>
  </si>
  <si>
    <t>Capacitación de la Ley de Justicia Alternativa</t>
  </si>
  <si>
    <t>Número de capacitaciones/logros obtenidos</t>
  </si>
  <si>
    <t>Diploma</t>
  </si>
  <si>
    <t>Indice de mejoras de la impartición de la justicia</t>
  </si>
  <si>
    <t>% de delitos 2016/% de resoluciones</t>
  </si>
  <si>
    <t>Casos sentenciados</t>
  </si>
  <si>
    <t>Entrega de 750 uniformes escolares a los estudiantes de nuestro municipio</t>
  </si>
  <si>
    <t>750 uniformes/12 meses</t>
  </si>
  <si>
    <t>Alumno de educación preescolar, primaria y secundaria</t>
  </si>
  <si>
    <t>Ralizar una campaña de reciclaje y separación de basura, a través de proporcionar tambos a escuelas y espacios públicos</t>
  </si>
  <si>
    <t>100  tambos de residuos / 12 meses</t>
  </si>
  <si>
    <t>34 Escuelas, 15 espacios públicos en el municipio</t>
  </si>
  <si>
    <t>Nivel de eficiencia del parque vehicular</t>
  </si>
  <si>
    <t xml:space="preserve">NE= numero de vehiculos/ numero de servicios </t>
  </si>
  <si>
    <t>Bimestral</t>
  </si>
  <si>
    <t>Servicios</t>
  </si>
  <si>
    <t>Gestionar recursos para la rehabilitacion de espacios publicos</t>
  </si>
  <si>
    <t xml:space="preserve">NCS=NO+NERD              NCS=Nivel de Cobertura del Servicio   NNERD: nivel de eficiencia                 </t>
  </si>
  <si>
    <t>Mejorar las instalaciones educativas</t>
  </si>
  <si>
    <t>eficiencia</t>
  </si>
  <si>
    <t>Escuelas en buen estado/ Total de escuelas</t>
  </si>
  <si>
    <t>Indice de desarrollo</t>
  </si>
  <si>
    <t>Implementar un programa de rescate de espacios deportivos</t>
  </si>
  <si>
    <t>Implementar programas de la mejora de vivienda</t>
  </si>
  <si>
    <t>Total de personas beneficiadas con los programas sociales desempeñados/ Total de personas que habitan</t>
  </si>
  <si>
    <t xml:space="preserve">Numero de beneficiados </t>
  </si>
  <si>
    <t>Ampliar la cobertura de el alumbrado publico, agua potable y drenaje y mantenimiento de la existente</t>
  </si>
  <si>
    <t>ESA=NEI+NC              ESA=eficiencia de los servicios de alumbrado publica municipal   NEI= nivel de eficiencia de infraestructura</t>
  </si>
  <si>
    <t xml:space="preserve">Indice de cobertura </t>
  </si>
  <si>
    <t>Fortalecimiento a la infraestructura vial y mantenimiento a la existente</t>
  </si>
  <si>
    <t>eficacia</t>
  </si>
  <si>
    <t>FIV=NCC+KMR           FIV= fortalecimiento a la estructura vial     NCC= nivel de cobertura carretera</t>
  </si>
  <si>
    <t>Rehabilitar espacios verdes del municipio</t>
  </si>
  <si>
    <t>Diseñar instrumentos para planear sobre el uso y destino del suelo</t>
  </si>
  <si>
    <t>F1=P1+P2</t>
  </si>
  <si>
    <t xml:space="preserve">Mejorar la imagen urbana del municipio (rehabilitacion de templos, pintar fachadas y ventanas de los edificios publicos y balizamiento en la cabecera municipal </t>
  </si>
  <si>
    <t>Solicitud resibidas/ solicitud atendidas</t>
  </si>
  <si>
    <t>Reportes atendidos</t>
  </si>
  <si>
    <t>Brindar una imagen de limpieza a los visitantes</t>
  </si>
  <si>
    <t>NERL=NCR+NCL       NERL= nivel de eficiencia de recoleccion de limpieza  NCR= nivel de control de recoleccion  NCL = nivel de control de limpieza</t>
  </si>
  <si>
    <t>Socializacion y planeacion de obras</t>
  </si>
  <si>
    <t>total de personas beneficiadas con los programas sociales desempeñados/ Total de personas que habitan</t>
  </si>
  <si>
    <t>trimestral</t>
  </si>
  <si>
    <t>numero de programas</t>
  </si>
  <si>
    <t>Ejecucion de obras con recursos de diferentes programas</t>
  </si>
  <si>
    <t>Recursos obtenidos/ habitantes beneficiados</t>
  </si>
  <si>
    <t>semestral</t>
  </si>
  <si>
    <t>Capacitacion y Asistencia Tecnica Agricultores y Ganaderos.</t>
  </si>
  <si>
    <t>Numero de habitantes / cuantos capacitaste. 3176/40=79.4</t>
  </si>
  <si>
    <t>Semestral</t>
  </si>
  <si>
    <t>% Logros</t>
  </si>
  <si>
    <t>Informar oportunamente sobre los apoyos al campo del Gobierno Estatal y Federal en su ventanilla del programa.</t>
  </si>
  <si>
    <t>Numero de Habitantes / Numero de Beneficiados.3176/5= 635.2</t>
  </si>
  <si>
    <t>Numero de Solicitudes Recibidas.</t>
  </si>
  <si>
    <t>Asistencia para la Formulacion de Proyectos Productivos.</t>
  </si>
  <si>
    <t>Numero de Habitantes / Numero de Beneficiados.3176/5= 635.3</t>
  </si>
  <si>
    <t>Reduccion de los incendios forestales.</t>
  </si>
  <si>
    <t>% de incendios 2016/% de incendios 2017</t>
  </si>
  <si>
    <t>Numero de incendios</t>
  </si>
  <si>
    <t>Promover nuevos reglamnetos municipales.</t>
  </si>
  <si>
    <t>% de reglamentos propuestos 2016/% de reglamentos propuestos 2017</t>
  </si>
  <si>
    <t>Numero de reglamentos</t>
  </si>
  <si>
    <t>Mantener apoyos a escuelas municipales.</t>
  </si>
  <si>
    <t>% de apoyos 2016/% de apoyos  2017</t>
  </si>
  <si>
    <t>Numero de apoyos</t>
  </si>
  <si>
    <t>Atencion a mujeres con capacitacion.</t>
  </si>
  <si>
    <t>% mujeres capacitadas 2016/% de mujeres capacitadas  2017</t>
  </si>
  <si>
    <t>Numero de mujeres capacitadas</t>
  </si>
  <si>
    <t>Presentacion de 6 eventos culturales en el Municipio.</t>
  </si>
  <si>
    <t>% eventos culturales 2016/% de eventos culturales  2017</t>
  </si>
  <si>
    <t xml:space="preserve">Numero de eventos culturales </t>
  </si>
  <si>
    <t>Mantener talleres artisticos municipales.</t>
  </si>
  <si>
    <t>% de talleres2016/% de talleres  2017</t>
  </si>
  <si>
    <t>Numero de talleres</t>
  </si>
  <si>
    <t>Mantenes el seguimiento de las atenciones presentadas de demandas laborales, elaboracion de contratos, atencion y requerimiento de entidades gubernamentales y atencion ciudadana en suntos legales.</t>
  </si>
  <si>
    <t>% de Numero de seguimientos, documentos, contratos y asesorias2016 en relacion a las 2017.</t>
  </si>
  <si>
    <t>Numero de seguimientos, documentos, contratos y asesorias.</t>
  </si>
  <si>
    <t>Aumento de la recaudacion de catastro municipal en un 10%</t>
  </si>
  <si>
    <t>% de lo recaudado  2016/% recaudado  2017</t>
  </si>
  <si>
    <t>Cantidad Recauda.</t>
  </si>
  <si>
    <t>1.- Transferencias a Organismos Públicos Descentralizados</t>
  </si>
  <si>
    <t>Implementar que mejoren la calidad de vida de los ciudadanos</t>
  </si>
  <si>
    <t>Subsidio a entes descentralizados</t>
  </si>
  <si>
    <t>OPD´S</t>
  </si>
  <si>
    <t>De Resultados: De la Política Nacional de Desarrollo Social, o bien, a indicadores de gestión que miden procesos, pudiendo corresponder a indicadores de bienes y servicios.</t>
  </si>
  <si>
    <t>Positivo</t>
  </si>
  <si>
    <t>Número de beneficiados = Subsidio entregados / Número de habitantes</t>
  </si>
  <si>
    <t>índice benefiados</t>
  </si>
  <si>
    <t>mensual</t>
  </si>
  <si>
    <t>DIF Municipal</t>
  </si>
  <si>
    <t xml:space="preserve">1.- Prestación de Servicios Públicos                                                                                                                                                           2.- Planeación, Seguimiento y Evaluación de las Políticas Públicas                                                                                         3.- Promoción y Fomento                                                                                                                                                                                    </t>
  </si>
  <si>
    <t>1.- Incrementar la producción agropecuaria del municipio,  2.- Impulsar las actividades turisticas del municipio,  3.- Incrementar el nivel educativo,   4.- Mejrar la salud de los habitantes del municipio ,   5.- Incrementar las actividades deportivas del municipio                                     6.- Mejorar la calidad de vida de la población,  7.- Incrementar la dotación de los servicios públicos ,   8.- Mejorar las normas para el desarrollo urbano ,   9.- Sanear las finanzas públicas del mpio ,  10.- Mejorar la asignación gasto público                                  Incentivar y diversificar la económia productiva del municipio, Mejorar la cobertura de los servicios básicos e infraestructura urbana</t>
  </si>
  <si>
    <t>Vigilar el correcto desempeño de las funciones, Atender las necesidades de los ciudadanos, Dar cumplimiento a las obligaciones del municipio, Regular y apoyar el desempeño de las funciones</t>
  </si>
  <si>
    <t>Direcciones municipales</t>
  </si>
  <si>
    <t xml:space="preserve">Estratégico: Los indicadores estratégicos deberán medir el grado de cumplimiento de los objetivos de las políticas públicas y de los programas presupuestarios y deberán contribuir a corregir o fortalecer las estrategias y la orientación de los recursos. </t>
  </si>
  <si>
    <t>% de recursos invertidos / Número de habitantes = Mejor calidad de la población</t>
  </si>
  <si>
    <t>índice de cobertura</t>
  </si>
  <si>
    <t>Presidencia Muncipal</t>
  </si>
  <si>
    <t>Sala de Regidores</t>
  </si>
  <si>
    <t>Secretaría General</t>
  </si>
  <si>
    <t>Hacienda Municipal</t>
  </si>
  <si>
    <t>Dirección de Desarrollo Social</t>
  </si>
  <si>
    <t>Dirección de Obras Públicas, Dirección de servicios públicos</t>
  </si>
  <si>
    <t>Dirección de Turismo</t>
  </si>
  <si>
    <t>Dirección de Promoción Economica</t>
  </si>
  <si>
    <t>Dirección de Protección civil, Dirección de Seguridad Pública</t>
  </si>
  <si>
    <t>Dirección de Transparencia, Dirección de participación ciudadana</t>
  </si>
  <si>
    <t>1.- Apoyo al proceso presupuestario  y mejorar la eficiencia institucional                          2.- Apoyo a la función Pública y al mejoramiento de la gestión</t>
  </si>
  <si>
    <t>1.- Mejorar la recaudación de ingresos propios,                                                         2.- Orientar el gasto publico a los ejes estrategicos</t>
  </si>
  <si>
    <t>Vigilar el correcto desempeño de las funciones  y dar cumplimiento a las lobres de fiscalización</t>
  </si>
  <si>
    <t>Hacienda Municipal y expedientes técnicos</t>
  </si>
  <si>
    <t>Gestión: 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</si>
  <si>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Incremento = ejercicio inmedianto anterior / ejercicio 2017</t>
  </si>
  <si>
    <t>índice</t>
  </si>
  <si>
    <t xml:space="preserve"> </t>
  </si>
  <si>
    <t>1.- Obligaciones de cumplimiento de resoluciones juridiccionales</t>
  </si>
  <si>
    <t>Lograr un porcentaje minimo de resoluciones adversas a los intereses del ayuntamiento</t>
  </si>
  <si>
    <t>Evitar un porcentaje minimo de resoluciones adversas al municipio</t>
  </si>
  <si>
    <t>Sindicatura y Jurídico</t>
  </si>
  <si>
    <t>Número de resoluciones adversas 2017 / Número de resoluciones favorables 2017</t>
  </si>
  <si>
    <t>Resoluciones favorables</t>
  </si>
  <si>
    <t>Juridico</t>
  </si>
  <si>
    <t>Impulsar la actividad turística del municipio y las oportunidades de inversion.</t>
  </si>
  <si>
    <t>Mejorar la salud de los habitantes del municipioy la creacion de instlaciones y servicios cercanos a la poblacion.</t>
  </si>
  <si>
    <t>Incrementar, apoyar y fomentar  las actividades culturales y deportivas.</t>
  </si>
  <si>
    <t>Incrementar  y fomentar la producción agropecuaria del municipio.</t>
  </si>
  <si>
    <t>Ampliar las oportunidades de nuevos y mejores empleos en el municipio.</t>
  </si>
  <si>
    <t>Incrementar el nivel y la calidad educativa en la población.</t>
  </si>
  <si>
    <t>Mejorar la calidad de vida de toda la población del municipio.</t>
  </si>
  <si>
    <t>Regularizar, ordenar y estructurar  la imagen urbana del municipio</t>
  </si>
  <si>
    <t>Mejorar y ampliar la prestacion de servicios publicos en el municipio.</t>
  </si>
  <si>
    <t>Sanear las finanzas públicas del muncipio y mejorar la recaudacion.</t>
  </si>
  <si>
    <t>Cuidado de los recursos humanos, naturales y economicos.</t>
  </si>
  <si>
    <t>Mejorar la infraestructura educativa, de salud, carretera y de prestacion de servicios.</t>
  </si>
  <si>
    <t>Bajar los indices de delincuencia en el municipio y generar una cultura de la prevencion.</t>
  </si>
  <si>
    <t xml:space="preserve">Mejorar y ampliar los servicios básicos. </t>
  </si>
  <si>
    <t>Mejorar y ampliar la infraestructura urbana y rural.</t>
  </si>
  <si>
    <t>Mejorar y fomentar la acultura ambiental</t>
  </si>
  <si>
    <t>Continuar y ampliar los apoyos socielas.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</si>
</sst>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164" formatCode="000"/>
    <numFmt numFmtId="166" formatCode="_-[$€]* #,##0.00_-;\-[$€]* #,##0.00_-;_-[$€]* &quot;-&quot;??_-;_-@_-"/>
    <numFmt numFmtId="167" formatCode="_-&quot;$&quot;* #,##0_-;\-&quot;$&quot;* #,##0_-;_-&quot;$&quot;* &quot;-&quot;??_-;_-@_-"/>
    <numFmt numFmtId="168" formatCode="0_ ;\-0\ "/>
  </numFmts>
  <fonts count="59"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9"/>
      <color theme="1"/>
      <name val="Calibri"/>
      <family val="2"/>
      <scheme val="minor"/>
    </font>
    <font>
      <sz val="8"/>
      <color theme="1"/>
      <name val="Calibri"/>
      <family val="2"/>
      <scheme val="minor"/>
    </font>
    <font>
      <sz val="9"/>
      <color theme="1"/>
      <name val="Calibri"/>
      <family val="2"/>
      <scheme val="minor"/>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FFE6CB"/>
        <bgColor indexed="64"/>
      </patternFill>
    </fill>
    <fill>
      <patternFill patternType="solid">
        <fgColor rgb="FF00A79D"/>
        <bgColor indexed="64"/>
      </patternFill>
    </fill>
    <fill>
      <patternFill patternType="solid">
        <fgColor theme="9" tint="0.79998168889431442"/>
        <bgColor indexed="64"/>
      </patternFill>
    </fill>
  </fills>
  <borders count="8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6"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6"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6"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6" fillId="12" borderId="0" applyNumberFormat="0" applyBorder="0" applyAlignment="0" applyProtection="0"/>
    <xf numFmtId="166" fontId="2" fillId="0" borderId="0" applyFont="0" applyFill="0" applyBorder="0" applyAlignment="0" applyProtection="0"/>
    <xf numFmtId="44" fontId="22" fillId="0" borderId="0" applyFont="0" applyFill="0" applyBorder="0" applyAlignment="0" applyProtection="0"/>
    <xf numFmtId="0" fontId="2" fillId="0" borderId="0"/>
    <xf numFmtId="0" fontId="22" fillId="0" borderId="0"/>
    <xf numFmtId="0" fontId="19" fillId="0" borderId="0"/>
    <xf numFmtId="9" fontId="2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cellStyleXfs>
  <cellXfs count="508">
    <xf numFmtId="0" fontId="0" fillId="0" borderId="0" xfId="0"/>
    <xf numFmtId="0" fontId="0" fillId="0" borderId="0" xfId="0" applyFill="1"/>
    <xf numFmtId="0" fontId="26" fillId="0" borderId="0" xfId="0" applyFont="1"/>
    <xf numFmtId="0" fontId="27" fillId="0" borderId="0" xfId="0" applyFont="1"/>
    <xf numFmtId="0" fontId="27" fillId="0" borderId="0" xfId="0" applyFont="1" applyFill="1" applyProtection="1"/>
    <xf numFmtId="42" fontId="28" fillId="13" borderId="23" xfId="24" applyNumberFormat="1" applyFont="1" applyFill="1" applyBorder="1" applyAlignment="1" applyProtection="1">
      <alignment vertical="center"/>
      <protection locked="0"/>
    </xf>
    <xf numFmtId="42" fontId="28" fillId="0" borderId="23" xfId="24" applyNumberFormat="1" applyFont="1" applyFill="1" applyBorder="1" applyAlignment="1" applyProtection="1">
      <alignment vertical="center"/>
      <protection locked="0"/>
    </xf>
    <xf numFmtId="42" fontId="28" fillId="0" borderId="24" xfId="24" applyNumberFormat="1" applyFont="1" applyFill="1" applyBorder="1" applyAlignment="1" applyProtection="1">
      <alignment vertical="center"/>
      <protection locked="0"/>
    </xf>
    <xf numFmtId="0" fontId="27" fillId="0" borderId="0" xfId="0" applyFont="1" applyFill="1" applyAlignment="1" applyProtection="1">
      <alignment horizontal="center"/>
    </xf>
    <xf numFmtId="0" fontId="27" fillId="0" borderId="25" xfId="0" applyFont="1" applyFill="1" applyBorder="1" applyAlignment="1" applyProtection="1">
      <alignment horizontal="center" vertical="center"/>
    </xf>
    <xf numFmtId="0" fontId="27" fillId="0" borderId="25" xfId="0" applyFont="1" applyFill="1" applyBorder="1" applyAlignment="1" applyProtection="1">
      <alignment vertical="center" wrapText="1"/>
    </xf>
    <xf numFmtId="3" fontId="27" fillId="0" borderId="25" xfId="0" applyNumberFormat="1" applyFont="1" applyFill="1" applyBorder="1" applyAlignment="1" applyProtection="1">
      <alignment vertical="center"/>
    </xf>
    <xf numFmtId="10" fontId="27" fillId="0" borderId="25" xfId="0" applyNumberFormat="1" applyFont="1" applyFill="1" applyBorder="1" applyAlignment="1" applyProtection="1">
      <alignment horizontal="center" vertical="center"/>
    </xf>
    <xf numFmtId="0" fontId="27" fillId="0" borderId="25" xfId="0" applyFont="1" applyFill="1" applyBorder="1" applyAlignment="1" applyProtection="1">
      <alignment vertical="center"/>
    </xf>
    <xf numFmtId="41" fontId="27" fillId="0" borderId="25" xfId="0" applyNumberFormat="1" applyFont="1" applyFill="1" applyBorder="1" applyAlignment="1" applyProtection="1">
      <alignment vertical="center"/>
    </xf>
    <xf numFmtId="41" fontId="27" fillId="0" borderId="0" xfId="0" applyNumberFormat="1" applyFont="1" applyFill="1" applyProtection="1"/>
    <xf numFmtId="9" fontId="27" fillId="0" borderId="0" xfId="0" applyNumberFormat="1" applyFont="1" applyFill="1" applyAlignment="1" applyProtection="1">
      <alignment horizontal="center" vertical="center"/>
    </xf>
    <xf numFmtId="0" fontId="26" fillId="0" borderId="0" xfId="0" applyFont="1" applyFill="1" applyProtection="1"/>
    <xf numFmtId="42" fontId="29" fillId="13" borderId="23" xfId="24" applyNumberFormat="1" applyFont="1" applyFill="1" applyBorder="1" applyAlignment="1" applyProtection="1">
      <alignment vertical="center"/>
      <protection locked="0"/>
    </xf>
    <xf numFmtId="42" fontId="29" fillId="0" borderId="23" xfId="24" applyNumberFormat="1" applyFont="1" applyFill="1" applyBorder="1" applyAlignment="1" applyProtection="1">
      <alignment vertical="center"/>
      <protection locked="0"/>
    </xf>
    <xf numFmtId="0" fontId="29" fillId="0" borderId="0" xfId="0" applyFont="1" applyFill="1" applyBorder="1" applyAlignment="1">
      <alignment vertical="center" wrapText="1"/>
    </xf>
    <xf numFmtId="168" fontId="29" fillId="14" borderId="1" xfId="0" applyNumberFormat="1" applyFont="1" applyFill="1" applyBorder="1" applyAlignment="1">
      <alignment horizontal="center" vertical="center"/>
    </xf>
    <xf numFmtId="168" fontId="29" fillId="14" borderId="2" xfId="0" applyNumberFormat="1" applyFont="1" applyFill="1" applyBorder="1" applyAlignment="1">
      <alignment horizontal="center" vertical="center"/>
    </xf>
    <xf numFmtId="0" fontId="29" fillId="14" borderId="1" xfId="0" applyFont="1" applyFill="1" applyBorder="1" applyAlignment="1">
      <alignment horizontal="left" vertical="center" wrapText="1"/>
    </xf>
    <xf numFmtId="0" fontId="29" fillId="14" borderId="3" xfId="0" applyFont="1" applyFill="1" applyBorder="1" applyAlignment="1">
      <alignment horizontal="left" vertical="center" wrapText="1"/>
    </xf>
    <xf numFmtId="0" fontId="0" fillId="0" borderId="0" xfId="0" applyFont="1" applyFill="1" applyProtection="1"/>
    <xf numFmtId="0" fontId="30" fillId="0" borderId="0" xfId="0" applyFont="1" applyFill="1" applyAlignment="1" applyProtection="1"/>
    <xf numFmtId="0" fontId="0" fillId="0" borderId="0" xfId="0" applyFont="1" applyFill="1" applyAlignment="1" applyProtection="1">
      <alignment horizontal="center"/>
    </xf>
    <xf numFmtId="3" fontId="0" fillId="0" borderId="25" xfId="0" applyNumberFormat="1" applyFont="1" applyFill="1" applyBorder="1" applyAlignment="1" applyProtection="1">
      <alignment vertical="center"/>
    </xf>
    <xf numFmtId="10" fontId="0" fillId="0" borderId="25" xfId="0" applyNumberFormat="1" applyFont="1" applyFill="1" applyBorder="1" applyAlignment="1" applyProtection="1">
      <alignment horizontal="center" vertical="center"/>
    </xf>
    <xf numFmtId="0" fontId="25" fillId="0" borderId="0" xfId="0" applyFont="1" applyFill="1" applyAlignment="1" applyProtection="1">
      <alignment horizontal="center"/>
    </xf>
    <xf numFmtId="41" fontId="0" fillId="0" borderId="25"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0" fontId="25" fillId="0" borderId="0" xfId="0" applyFont="1"/>
    <xf numFmtId="0" fontId="0" fillId="0" borderId="0" xfId="0" applyFill="1" applyBorder="1"/>
    <xf numFmtId="42" fontId="28" fillId="0" borderId="23" xfId="0" applyNumberFormat="1" applyFont="1" applyFill="1" applyBorder="1" applyAlignment="1" applyProtection="1">
      <alignment horizontal="center" vertical="center"/>
      <protection locked="0"/>
    </xf>
    <xf numFmtId="168" fontId="29" fillId="0" borderId="26" xfId="0" applyNumberFormat="1" applyFont="1" applyFill="1" applyBorder="1" applyAlignment="1" applyProtection="1">
      <alignment horizontal="center" vertical="center"/>
    </xf>
    <xf numFmtId="42" fontId="29" fillId="0" borderId="23" xfId="0" applyNumberFormat="1" applyFont="1" applyFill="1" applyBorder="1" applyAlignment="1" applyProtection="1">
      <alignment horizontal="center" vertical="center"/>
      <protection locked="0"/>
    </xf>
    <xf numFmtId="0" fontId="0" fillId="0" borderId="27" xfId="0" applyFill="1" applyBorder="1" applyAlignment="1" applyProtection="1">
      <alignment horizontal="right"/>
      <protection locked="0"/>
    </xf>
    <xf numFmtId="168" fontId="27" fillId="0" borderId="27" xfId="0" applyNumberFormat="1" applyFont="1" applyBorder="1" applyAlignment="1" applyProtection="1">
      <alignment horizontal="center" vertical="center"/>
      <protection locked="0"/>
    </xf>
    <xf numFmtId="0" fontId="27" fillId="0" borderId="27" xfId="0" applyFont="1" applyFill="1" applyBorder="1" applyAlignment="1" applyProtection="1">
      <alignment wrapText="1"/>
      <protection locked="0"/>
    </xf>
    <xf numFmtId="0" fontId="27" fillId="0" borderId="0" xfId="0" applyFont="1" applyFill="1" applyBorder="1" applyProtection="1"/>
    <xf numFmtId="168" fontId="28"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26" fillId="0" borderId="0" xfId="0" applyFont="1" applyBorder="1"/>
    <xf numFmtId="0" fontId="0" fillId="0" borderId="0" xfId="0" applyBorder="1" applyAlignment="1">
      <alignment horizontal="left"/>
    </xf>
    <xf numFmtId="0" fontId="33"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27" fillId="0" borderId="0" xfId="23" applyNumberFormat="1" applyFont="1" applyBorder="1" applyAlignment="1" applyProtection="1">
      <alignment vertical="center"/>
      <protection locked="0"/>
    </xf>
    <xf numFmtId="0" fontId="0" fillId="0" borderId="0" xfId="0" applyBorder="1" applyAlignment="1" applyProtection="1">
      <protection locked="0"/>
    </xf>
    <xf numFmtId="0" fontId="34" fillId="0" borderId="6" xfId="0" applyFont="1" applyBorder="1" applyAlignment="1" applyProtection="1">
      <alignment vertical="top"/>
      <protection locked="0"/>
    </xf>
    <xf numFmtId="0" fontId="34" fillId="0" borderId="8" xfId="0" applyFont="1" applyBorder="1" applyAlignment="1" applyProtection="1">
      <alignment vertical="top"/>
      <protection locked="0"/>
    </xf>
    <xf numFmtId="0" fontId="33" fillId="0" borderId="0" xfId="0" applyFont="1" applyBorder="1" applyAlignment="1" applyProtection="1">
      <alignment vertical="top" wrapText="1"/>
      <protection locked="0"/>
    </xf>
    <xf numFmtId="167" fontId="34" fillId="0" borderId="8" xfId="23" applyNumberFormat="1" applyFont="1" applyBorder="1" applyAlignment="1" applyProtection="1">
      <alignment vertical="center"/>
      <protection locked="0"/>
    </xf>
    <xf numFmtId="167" fontId="31" fillId="0" borderId="0" xfId="23" applyNumberFormat="1" applyFont="1" applyFill="1" applyBorder="1" applyAlignment="1" applyProtection="1"/>
    <xf numFmtId="0" fontId="29" fillId="0" borderId="26" xfId="24" applyFont="1" applyFill="1" applyBorder="1" applyAlignment="1" applyProtection="1">
      <alignment horizontal="center" vertical="center"/>
    </xf>
    <xf numFmtId="0" fontId="0" fillId="0" borderId="0" xfId="0" applyBorder="1"/>
    <xf numFmtId="168" fontId="29" fillId="0" borderId="28" xfId="0" applyNumberFormat="1" applyFont="1" applyFill="1" applyBorder="1" applyAlignment="1" applyProtection="1">
      <alignment horizontal="center" vertical="center"/>
    </xf>
    <xf numFmtId="168" fontId="29" fillId="0" borderId="29" xfId="0" applyNumberFormat="1" applyFont="1" applyFill="1" applyBorder="1" applyAlignment="1" applyProtection="1">
      <alignment horizontal="center" vertical="center"/>
    </xf>
    <xf numFmtId="42" fontId="29" fillId="0" borderId="30" xfId="24" applyNumberFormat="1" applyFont="1" applyFill="1" applyBorder="1" applyAlignment="1" applyProtection="1">
      <alignment vertical="center"/>
      <protection locked="0"/>
    </xf>
    <xf numFmtId="0" fontId="31" fillId="0" borderId="0" xfId="0" applyFont="1" applyFill="1" applyAlignment="1" applyProtection="1">
      <alignment vertical="center"/>
    </xf>
    <xf numFmtId="42" fontId="28" fillId="0" borderId="30" xfId="24" applyNumberFormat="1" applyFont="1" applyFill="1" applyBorder="1" applyAlignment="1" applyProtection="1">
      <alignment horizontal="left" vertical="center"/>
      <protection locked="0"/>
    </xf>
    <xf numFmtId="42" fontId="28" fillId="14" borderId="23" xfId="24" applyNumberFormat="1" applyFont="1" applyFill="1" applyBorder="1" applyAlignment="1" applyProtection="1">
      <alignment vertical="center"/>
    </xf>
    <xf numFmtId="42" fontId="28" fillId="14" borderId="30" xfId="24" applyNumberFormat="1" applyFont="1" applyFill="1" applyBorder="1" applyAlignment="1" applyProtection="1">
      <alignment horizontal="left" vertical="center"/>
    </xf>
    <xf numFmtId="42" fontId="29" fillId="14" borderId="23" xfId="24" applyNumberFormat="1" applyFont="1" applyFill="1" applyBorder="1" applyAlignment="1" applyProtection="1">
      <alignment vertical="center"/>
    </xf>
    <xf numFmtId="9" fontId="29" fillId="14" borderId="31" xfId="24" applyNumberFormat="1" applyFont="1" applyFill="1" applyBorder="1" applyAlignment="1" applyProtection="1">
      <alignment horizontal="center" vertical="center"/>
    </xf>
    <xf numFmtId="41" fontId="27" fillId="0" borderId="25" xfId="0" applyNumberFormat="1" applyFont="1" applyFill="1" applyBorder="1" applyAlignment="1" applyProtection="1">
      <alignment horizontal="left" vertical="center"/>
    </xf>
    <xf numFmtId="41" fontId="0" fillId="0" borderId="27" xfId="0" applyNumberFormat="1" applyFont="1" applyBorder="1" applyProtection="1">
      <protection locked="0"/>
    </xf>
    <xf numFmtId="0" fontId="35" fillId="0" borderId="0" xfId="0" applyFont="1" applyFill="1" applyBorder="1" applyAlignment="1" applyProtection="1">
      <alignment horizontal="left" vertical="center"/>
    </xf>
    <xf numFmtId="0" fontId="37" fillId="14" borderId="32" xfId="0" applyFont="1" applyFill="1" applyBorder="1" applyAlignment="1" applyProtection="1">
      <alignment horizontal="left" vertical="center" wrapText="1"/>
    </xf>
    <xf numFmtId="0" fontId="38" fillId="0" borderId="32" xfId="0" applyFont="1" applyFill="1" applyBorder="1" applyAlignment="1" applyProtection="1">
      <alignment horizontal="left" vertical="center" wrapText="1"/>
    </xf>
    <xf numFmtId="41" fontId="37" fillId="14" borderId="32" xfId="0" applyNumberFormat="1" applyFont="1" applyFill="1" applyBorder="1" applyAlignment="1" applyProtection="1">
      <alignment horizontal="right" vertical="center"/>
    </xf>
    <xf numFmtId="0" fontId="0" fillId="0" borderId="33" xfId="0" applyFill="1" applyBorder="1" applyAlignment="1" applyProtection="1">
      <alignment horizontal="right"/>
      <protection locked="0"/>
    </xf>
    <xf numFmtId="168" fontId="27" fillId="0" borderId="34" xfId="0" applyNumberFormat="1" applyFont="1" applyBorder="1" applyAlignment="1" applyProtection="1">
      <alignment horizontal="center" vertical="center"/>
      <protection locked="0"/>
    </xf>
    <xf numFmtId="0" fontId="27" fillId="0" borderId="34" xfId="0" applyFont="1" applyFill="1" applyBorder="1" applyAlignment="1" applyProtection="1">
      <alignment wrapText="1"/>
      <protection locked="0"/>
    </xf>
    <xf numFmtId="41" fontId="0" fillId="0" borderId="34" xfId="0" applyNumberFormat="1" applyFont="1" applyBorder="1" applyProtection="1">
      <protection locked="0"/>
    </xf>
    <xf numFmtId="0" fontId="0" fillId="0" borderId="34" xfId="0" applyFill="1" applyBorder="1" applyAlignment="1" applyProtection="1">
      <alignment horizontal="right"/>
      <protection locked="0"/>
    </xf>
    <xf numFmtId="0" fontId="25" fillId="0" borderId="32" xfId="0" applyFont="1" applyBorder="1" applyAlignment="1" applyProtection="1">
      <alignment horizontal="right" vertical="center" wrapText="1"/>
      <protection locked="0"/>
    </xf>
    <xf numFmtId="41" fontId="0" fillId="0" borderId="32" xfId="0" applyNumberFormat="1" applyBorder="1" applyAlignment="1" applyProtection="1">
      <alignment horizontal="right" vertical="center"/>
    </xf>
    <xf numFmtId="41" fontId="25" fillId="0" borderId="32" xfId="0" applyNumberFormat="1" applyFont="1" applyBorder="1" applyAlignment="1" applyProtection="1">
      <alignment horizontal="right" vertical="center"/>
    </xf>
    <xf numFmtId="41" fontId="0" fillId="0" borderId="32" xfId="0" applyNumberFormat="1" applyBorder="1" applyAlignment="1" applyProtection="1">
      <alignment horizontal="right" vertical="center"/>
      <protection locked="0"/>
    </xf>
    <xf numFmtId="41" fontId="25" fillId="16" borderId="32" xfId="0" applyNumberFormat="1" applyFont="1" applyFill="1" applyBorder="1" applyAlignment="1" applyProtection="1">
      <alignment horizontal="right" vertical="center"/>
    </xf>
    <xf numFmtId="41" fontId="0" fillId="0" borderId="32" xfId="0" applyNumberFormat="1" applyFont="1" applyBorder="1" applyAlignment="1" applyProtection="1">
      <alignment horizontal="right" vertical="center"/>
      <protection locked="0"/>
    </xf>
    <xf numFmtId="41" fontId="0" fillId="0" borderId="32" xfId="0" applyNumberFormat="1" applyFont="1" applyBorder="1" applyAlignment="1" applyProtection="1">
      <alignment horizontal="right"/>
      <protection locked="0"/>
    </xf>
    <xf numFmtId="41" fontId="8" fillId="16" borderId="32" xfId="0" applyNumberFormat="1" applyFont="1" applyFill="1" applyBorder="1" applyAlignment="1" applyProtection="1">
      <alignment horizontal="right" vertical="center"/>
    </xf>
    <xf numFmtId="3" fontId="37" fillId="14" borderId="32" xfId="0" applyNumberFormat="1" applyFont="1" applyFill="1" applyBorder="1" applyAlignment="1" applyProtection="1">
      <alignment vertical="center"/>
    </xf>
    <xf numFmtId="41" fontId="37" fillId="16" borderId="32" xfId="0" applyNumberFormat="1" applyFont="1" applyFill="1" applyBorder="1" applyAlignment="1" applyProtection="1">
      <alignment horizontal="right" vertical="center"/>
    </xf>
    <xf numFmtId="0" fontId="39" fillId="16" borderId="32" xfId="0" applyFont="1" applyFill="1" applyBorder="1" applyAlignment="1" applyProtection="1">
      <alignment horizontal="left" vertical="center" wrapText="1"/>
    </xf>
    <xf numFmtId="0" fontId="40" fillId="16" borderId="32" xfId="0" applyFont="1" applyFill="1" applyBorder="1" applyAlignment="1" applyProtection="1">
      <alignment horizontal="left" vertical="center" wrapText="1"/>
    </xf>
    <xf numFmtId="41" fontId="37" fillId="15" borderId="32" xfId="0" applyNumberFormat="1" applyFont="1" applyFill="1" applyBorder="1" applyAlignment="1" applyProtection="1">
      <alignment horizontal="right" vertical="center"/>
    </xf>
    <xf numFmtId="0" fontId="37" fillId="14" borderId="32" xfId="0" applyFont="1" applyFill="1" applyBorder="1" applyAlignment="1" applyProtection="1">
      <alignment vertical="center" wrapText="1"/>
    </xf>
    <xf numFmtId="41" fontId="0" fillId="0" borderId="32" xfId="0" applyNumberFormat="1" applyFont="1" applyBorder="1" applyAlignment="1" applyProtection="1">
      <alignment horizontal="right" vertical="center"/>
    </xf>
    <xf numFmtId="0" fontId="38" fillId="0" borderId="32" xfId="0" applyFont="1" applyFill="1" applyBorder="1" applyAlignment="1" applyProtection="1">
      <alignment horizontal="justify" vertical="center" wrapText="1"/>
    </xf>
    <xf numFmtId="0" fontId="27" fillId="0" borderId="32" xfId="0" applyFont="1" applyBorder="1" applyAlignment="1" applyProtection="1">
      <alignment vertical="center" wrapText="1"/>
    </xf>
    <xf numFmtId="41" fontId="0" fillId="0" borderId="32" xfId="0" applyNumberFormat="1" applyFont="1" applyBorder="1" applyAlignment="1" applyProtection="1">
      <alignment horizontal="right"/>
    </xf>
    <xf numFmtId="0" fontId="38" fillId="0" borderId="32" xfId="0" applyFont="1" applyFill="1" applyBorder="1" applyAlignment="1" applyProtection="1">
      <alignment vertical="center" wrapText="1"/>
    </xf>
    <xf numFmtId="0" fontId="40" fillId="14" borderId="32" xfId="0" applyFont="1" applyFill="1" applyBorder="1" applyAlignment="1" applyProtection="1">
      <alignment vertical="center" wrapText="1"/>
    </xf>
    <xf numFmtId="41" fontId="9" fillId="0" borderId="32" xfId="0" applyNumberFormat="1" applyFont="1" applyBorder="1" applyAlignment="1" applyProtection="1">
      <alignment horizontal="right" vertical="center" wrapText="1"/>
    </xf>
    <xf numFmtId="3" fontId="25" fillId="16" borderId="32" xfId="0" applyNumberFormat="1" applyFont="1" applyFill="1" applyBorder="1" applyAlignment="1" applyProtection="1">
      <alignment vertical="center" wrapText="1"/>
    </xf>
    <xf numFmtId="41" fontId="9" fillId="0" borderId="32" xfId="0" applyNumberFormat="1" applyFont="1" applyBorder="1" applyAlignment="1" applyProtection="1">
      <alignment horizontal="right" vertical="center"/>
    </xf>
    <xf numFmtId="0" fontId="41" fillId="0" borderId="32" xfId="0" applyFont="1" applyFill="1" applyBorder="1" applyAlignment="1" applyProtection="1">
      <alignment horizontal="left" vertical="center" wrapText="1"/>
    </xf>
    <xf numFmtId="0" fontId="40" fillId="16" borderId="32" xfId="0" applyFont="1" applyFill="1" applyBorder="1" applyAlignment="1" applyProtection="1">
      <alignment vertical="center" wrapText="1"/>
    </xf>
    <xf numFmtId="41" fontId="1" fillId="0" borderId="32" xfId="0" applyNumberFormat="1" applyFont="1" applyBorder="1" applyAlignment="1" applyProtection="1">
      <alignment horizontal="right" vertical="center"/>
      <protection locked="0"/>
    </xf>
    <xf numFmtId="41" fontId="9" fillId="0" borderId="32" xfId="0" applyNumberFormat="1" applyFont="1" applyBorder="1" applyAlignment="1" applyProtection="1">
      <alignment horizontal="right" vertical="center"/>
      <protection locked="0"/>
    </xf>
    <xf numFmtId="41" fontId="8" fillId="0" borderId="32" xfId="0" applyNumberFormat="1" applyFont="1" applyBorder="1" applyAlignment="1" applyProtection="1">
      <alignment horizontal="right"/>
    </xf>
    <xf numFmtId="0" fontId="0" fillId="0" borderId="25" xfId="0" applyNumberFormat="1" applyFont="1" applyFill="1" applyBorder="1" applyAlignment="1" applyProtection="1">
      <alignment horizontal="center" vertical="center"/>
    </xf>
    <xf numFmtId="0" fontId="0" fillId="0" borderId="0" xfId="0" applyBorder="1" applyAlignment="1">
      <alignment horizontal="justify" vertical="center" wrapText="1"/>
    </xf>
    <xf numFmtId="3" fontId="37" fillId="18" borderId="32"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25"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25" fillId="0" borderId="0" xfId="0" applyFont="1" applyAlignment="1"/>
    <xf numFmtId="0" fontId="28" fillId="0" borderId="35"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37" xfId="0" applyFont="1" applyFill="1" applyBorder="1" applyAlignment="1" applyProtection="1">
      <alignment horizontal="left" vertical="center" wrapText="1"/>
    </xf>
    <xf numFmtId="42" fontId="42" fillId="17" borderId="38" xfId="24" applyNumberFormat="1" applyFont="1" applyFill="1" applyBorder="1" applyAlignment="1" applyProtection="1">
      <alignment vertical="center"/>
    </xf>
    <xf numFmtId="42" fontId="42" fillId="17" borderId="23" xfId="24" applyNumberFormat="1" applyFont="1" applyFill="1" applyBorder="1" applyAlignment="1" applyProtection="1">
      <alignment vertical="center"/>
    </xf>
    <xf numFmtId="42" fontId="42" fillId="17" borderId="39" xfId="24" applyNumberFormat="1" applyFont="1" applyFill="1" applyBorder="1" applyAlignment="1" applyProtection="1">
      <alignment vertical="center"/>
    </xf>
    <xf numFmtId="0" fontId="42" fillId="17" borderId="40" xfId="0" applyFont="1" applyFill="1" applyBorder="1" applyAlignment="1" applyProtection="1">
      <alignment horizontal="center"/>
    </xf>
    <xf numFmtId="0" fontId="42" fillId="17" borderId="41" xfId="0" applyFont="1" applyFill="1" applyBorder="1" applyAlignment="1" applyProtection="1">
      <alignment horizontal="center"/>
    </xf>
    <xf numFmtId="41" fontId="42" fillId="17" borderId="41" xfId="0" applyNumberFormat="1" applyFont="1" applyFill="1" applyBorder="1" applyAlignment="1" applyProtection="1">
      <alignment horizontal="center"/>
    </xf>
    <xf numFmtId="9" fontId="42" fillId="17" borderId="42" xfId="0" applyNumberFormat="1" applyFont="1" applyFill="1" applyBorder="1" applyAlignment="1" applyProtection="1">
      <alignment horizontal="center" vertical="center"/>
    </xf>
    <xf numFmtId="0" fontId="44" fillId="17" borderId="40" xfId="0" applyFont="1" applyFill="1" applyBorder="1" applyAlignment="1" applyProtection="1">
      <alignment horizontal="center" vertical="center"/>
    </xf>
    <xf numFmtId="0" fontId="45" fillId="17" borderId="41" xfId="0" applyFont="1" applyFill="1" applyBorder="1" applyAlignment="1" applyProtection="1">
      <alignment horizontal="right" vertical="center" wrapText="1"/>
    </xf>
    <xf numFmtId="41" fontId="45" fillId="17" borderId="25" xfId="0" applyNumberFormat="1" applyFont="1" applyFill="1" applyBorder="1" applyAlignment="1" applyProtection="1">
      <alignment vertical="center"/>
    </xf>
    <xf numFmtId="10" fontId="45" fillId="17" borderId="25" xfId="0" applyNumberFormat="1" applyFont="1" applyFill="1" applyBorder="1" applyAlignment="1" applyProtection="1">
      <alignment vertical="center"/>
    </xf>
    <xf numFmtId="0" fontId="42" fillId="17" borderId="25" xfId="0" applyFont="1" applyFill="1" applyBorder="1" applyAlignment="1" applyProtection="1">
      <alignment horizontal="center"/>
    </xf>
    <xf numFmtId="41" fontId="42" fillId="17" borderId="25" xfId="0" applyNumberFormat="1" applyFont="1" applyFill="1" applyBorder="1" applyAlignment="1" applyProtection="1">
      <alignment horizontal="center"/>
    </xf>
    <xf numFmtId="9" fontId="42" fillId="17" borderId="25" xfId="0" applyNumberFormat="1" applyFont="1" applyFill="1" applyBorder="1" applyAlignment="1" applyProtection="1">
      <alignment horizontal="center" vertical="center"/>
    </xf>
    <xf numFmtId="10" fontId="45" fillId="17" borderId="25" xfId="27" applyNumberFormat="1" applyFont="1" applyFill="1" applyBorder="1" applyAlignment="1" applyProtection="1">
      <alignment horizontal="center" vertical="center"/>
    </xf>
    <xf numFmtId="168" fontId="46" fillId="17" borderId="43" xfId="0" applyNumberFormat="1" applyFont="1" applyFill="1" applyBorder="1" applyAlignment="1" applyProtection="1">
      <alignment horizontal="center" vertical="center"/>
    </xf>
    <xf numFmtId="42" fontId="46" fillId="17" borderId="38" xfId="24" applyNumberFormat="1" applyFont="1" applyFill="1" applyBorder="1" applyAlignment="1" applyProtection="1">
      <alignment vertical="center"/>
    </xf>
    <xf numFmtId="9" fontId="46" fillId="17" borderId="44" xfId="27" applyNumberFormat="1" applyFont="1" applyFill="1" applyBorder="1" applyAlignment="1" applyProtection="1">
      <alignment horizontal="center" vertical="center"/>
    </xf>
    <xf numFmtId="168" fontId="46" fillId="17" borderId="26" xfId="0" applyNumberFormat="1" applyFont="1" applyFill="1" applyBorder="1" applyAlignment="1" applyProtection="1">
      <alignment horizontal="center" vertical="center"/>
    </xf>
    <xf numFmtId="42" fontId="46" fillId="17" borderId="23" xfId="24" applyNumberFormat="1" applyFont="1" applyFill="1" applyBorder="1" applyAlignment="1" applyProtection="1">
      <alignment vertical="center"/>
    </xf>
    <xf numFmtId="9" fontId="46" fillId="17" borderId="31" xfId="27" applyNumberFormat="1" applyFont="1" applyFill="1" applyBorder="1" applyAlignment="1" applyProtection="1">
      <alignment horizontal="center" vertical="center"/>
    </xf>
    <xf numFmtId="42" fontId="46" fillId="17" borderId="23" xfId="24" applyNumberFormat="1" applyFont="1" applyFill="1" applyBorder="1" applyAlignment="1" applyProtection="1">
      <alignment vertical="center"/>
      <protection locked="0"/>
    </xf>
    <xf numFmtId="42" fontId="47" fillId="17" borderId="45" xfId="24" applyNumberFormat="1" applyFont="1" applyFill="1" applyBorder="1" applyProtection="1"/>
    <xf numFmtId="10" fontId="47" fillId="17" borderId="46" xfId="27" applyNumberFormat="1" applyFont="1" applyFill="1" applyBorder="1" applyAlignment="1" applyProtection="1">
      <alignment horizontal="center" vertical="center"/>
    </xf>
    <xf numFmtId="9" fontId="24" fillId="17" borderId="42" xfId="0" applyNumberFormat="1" applyFont="1" applyFill="1" applyBorder="1" applyAlignment="1" applyProtection="1">
      <alignment horizontal="center" vertical="center"/>
    </xf>
    <xf numFmtId="0" fontId="23" fillId="17" borderId="40" xfId="0" applyFont="1" applyFill="1" applyBorder="1" applyAlignment="1" applyProtection="1">
      <alignment horizontal="center" vertical="center"/>
    </xf>
    <xf numFmtId="0" fontId="48" fillId="17" borderId="41" xfId="0" applyFont="1" applyFill="1" applyBorder="1" applyAlignment="1" applyProtection="1">
      <alignment horizontal="right" vertical="center" wrapText="1"/>
    </xf>
    <xf numFmtId="41" fontId="48" fillId="17" borderId="25" xfId="0" applyNumberFormat="1" applyFont="1" applyFill="1" applyBorder="1" applyAlignment="1" applyProtection="1">
      <alignment vertical="center"/>
    </xf>
    <xf numFmtId="10" fontId="48" fillId="17" borderId="25" xfId="0" applyNumberFormat="1" applyFont="1" applyFill="1" applyBorder="1" applyAlignment="1" applyProtection="1">
      <alignment vertical="center"/>
    </xf>
    <xf numFmtId="10" fontId="48" fillId="17" borderId="25" xfId="27" applyNumberFormat="1" applyFont="1" applyFill="1" applyBorder="1" applyAlignment="1" applyProtection="1">
      <alignment horizontal="center" vertical="center"/>
    </xf>
    <xf numFmtId="0" fontId="23" fillId="17" borderId="0" xfId="0" applyFont="1" applyFill="1" applyProtection="1"/>
    <xf numFmtId="0" fontId="24" fillId="17" borderId="40" xfId="0" applyFont="1" applyFill="1" applyBorder="1" applyAlignment="1" applyProtection="1">
      <alignment horizontal="center" vertical="center"/>
    </xf>
    <xf numFmtId="9" fontId="23" fillId="17" borderId="25" xfId="0" applyNumberFormat="1" applyFont="1" applyFill="1" applyBorder="1" applyAlignment="1" applyProtection="1">
      <alignment horizontal="center" vertical="center"/>
    </xf>
    <xf numFmtId="0" fontId="23" fillId="17" borderId="25" xfId="0" applyFont="1" applyFill="1" applyBorder="1" applyAlignment="1" applyProtection="1">
      <alignment horizontal="center" vertical="center"/>
    </xf>
    <xf numFmtId="41" fontId="23" fillId="17" borderId="25" xfId="0" applyNumberFormat="1" applyFont="1" applyFill="1" applyBorder="1" applyAlignment="1" applyProtection="1">
      <alignment horizontal="center" vertical="center"/>
    </xf>
    <xf numFmtId="0" fontId="24" fillId="17" borderId="41" xfId="0" applyFont="1" applyFill="1" applyBorder="1" applyAlignment="1" applyProtection="1">
      <alignment horizontal="center" vertical="center"/>
    </xf>
    <xf numFmtId="41" fontId="24" fillId="17" borderId="41" xfId="0" applyNumberFormat="1" applyFont="1" applyFill="1" applyBorder="1" applyAlignment="1" applyProtection="1">
      <alignment horizontal="center" vertical="center"/>
    </xf>
    <xf numFmtId="0" fontId="34" fillId="0" borderId="12" xfId="0" applyFont="1" applyFill="1" applyBorder="1" applyAlignment="1">
      <alignment horizontal="center" vertical="center"/>
    </xf>
    <xf numFmtId="0" fontId="26" fillId="0" borderId="12" xfId="0" applyNumberFormat="1" applyFont="1" applyFill="1" applyBorder="1" applyAlignment="1">
      <alignment horizontal="justify" vertical="top" wrapText="1"/>
    </xf>
    <xf numFmtId="0" fontId="49" fillId="17" borderId="47" xfId="0" applyFont="1" applyFill="1" applyBorder="1" applyAlignment="1">
      <alignment horizontal="center" vertical="center"/>
    </xf>
    <xf numFmtId="0" fontId="49" fillId="17" borderId="48" xfId="0" applyFont="1" applyFill="1" applyBorder="1" applyAlignment="1">
      <alignment horizontal="center" vertical="center" wrapText="1"/>
    </xf>
    <xf numFmtId="0" fontId="35" fillId="0" borderId="49" xfId="0" applyFont="1" applyFill="1" applyBorder="1" applyAlignment="1">
      <alignment horizontal="center" vertical="center"/>
    </xf>
    <xf numFmtId="0" fontId="35" fillId="0" borderId="50" xfId="0" applyFont="1" applyFill="1" applyBorder="1" applyAlignment="1">
      <alignment horizontal="left" vertical="center" wrapText="1"/>
    </xf>
    <xf numFmtId="0" fontId="26" fillId="0" borderId="12" xfId="0" applyNumberFormat="1" applyFont="1" applyFill="1" applyBorder="1" applyAlignment="1">
      <alignment horizontal="justify" vertical="justify" wrapText="1"/>
    </xf>
    <xf numFmtId="0" fontId="32" fillId="0" borderId="8" xfId="0" applyFont="1" applyFill="1" applyBorder="1" applyAlignment="1">
      <alignment horizontal="center" vertical="center"/>
    </xf>
    <xf numFmtId="0" fontId="0" fillId="0" borderId="9" xfId="0" applyFill="1" applyBorder="1"/>
    <xf numFmtId="168" fontId="42" fillId="17" borderId="43" xfId="0" applyNumberFormat="1" applyFont="1" applyFill="1" applyBorder="1" applyAlignment="1" applyProtection="1">
      <alignment horizontal="center" vertical="center"/>
    </xf>
    <xf numFmtId="9" fontId="42" fillId="17" borderId="44" xfId="27" applyNumberFormat="1" applyFont="1" applyFill="1" applyBorder="1" applyAlignment="1" applyProtection="1">
      <alignment horizontal="center" vertical="center"/>
    </xf>
    <xf numFmtId="0" fontId="28" fillId="0" borderId="26" xfId="24" applyFont="1" applyFill="1" applyBorder="1" applyAlignment="1" applyProtection="1">
      <alignment horizontal="left" vertical="center"/>
    </xf>
    <xf numFmtId="9" fontId="28" fillId="14" borderId="31" xfId="27" applyNumberFormat="1" applyFont="1" applyFill="1" applyBorder="1" applyAlignment="1" applyProtection="1">
      <alignment horizontal="center" vertical="center"/>
    </xf>
    <xf numFmtId="9" fontId="28" fillId="14" borderId="51" xfId="27" applyNumberFormat="1" applyFont="1" applyFill="1" applyBorder="1" applyAlignment="1" applyProtection="1">
      <alignment horizontal="center" vertical="center"/>
    </xf>
    <xf numFmtId="168" fontId="42" fillId="17" borderId="26" xfId="0" applyNumberFormat="1" applyFont="1" applyFill="1" applyBorder="1" applyAlignment="1" applyProtection="1">
      <alignment horizontal="center" vertical="center"/>
    </xf>
    <xf numFmtId="9" fontId="42" fillId="17" borderId="31" xfId="27" applyNumberFormat="1" applyFont="1" applyFill="1" applyBorder="1" applyAlignment="1" applyProtection="1">
      <alignment horizontal="center" vertical="center"/>
    </xf>
    <xf numFmtId="9" fontId="42" fillId="17" borderId="52" xfId="27" applyNumberFormat="1" applyFont="1" applyFill="1" applyBorder="1" applyAlignment="1" applyProtection="1">
      <alignment horizontal="center" vertical="center"/>
    </xf>
    <xf numFmtId="9" fontId="28" fillId="14" borderId="53" xfId="27" applyNumberFormat="1" applyFont="1" applyFill="1" applyBorder="1" applyAlignment="1" applyProtection="1">
      <alignment horizontal="center" vertical="center"/>
    </xf>
    <xf numFmtId="49" fontId="42" fillId="17" borderId="26" xfId="0" applyNumberFormat="1" applyFont="1" applyFill="1" applyBorder="1" applyAlignment="1" applyProtection="1">
      <alignment horizontal="center" vertical="center"/>
    </xf>
    <xf numFmtId="9" fontId="42" fillId="17" borderId="54" xfId="27" applyNumberFormat="1" applyFont="1" applyFill="1" applyBorder="1" applyAlignment="1" applyProtection="1">
      <alignment horizontal="center" vertical="center"/>
    </xf>
    <xf numFmtId="9" fontId="28" fillId="14" borderId="55" xfId="27" applyNumberFormat="1" applyFont="1" applyFill="1" applyBorder="1" applyAlignment="1" applyProtection="1">
      <alignment horizontal="center" vertical="center"/>
    </xf>
    <xf numFmtId="42" fontId="45" fillId="17" borderId="45" xfId="24" applyNumberFormat="1" applyFont="1" applyFill="1" applyBorder="1" applyProtection="1"/>
    <xf numFmtId="10" fontId="45" fillId="17" borderId="56" xfId="27" applyNumberFormat="1" applyFont="1" applyFill="1" applyBorder="1" applyAlignment="1" applyProtection="1">
      <alignment horizontal="center" vertical="center"/>
    </xf>
    <xf numFmtId="0" fontId="0" fillId="0" borderId="57" xfId="0" applyFill="1" applyBorder="1" applyAlignment="1" applyProtection="1">
      <alignment horizontal="right"/>
      <protection locked="0"/>
    </xf>
    <xf numFmtId="0" fontId="25"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25"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7" fillId="14" borderId="58" xfId="0" applyNumberFormat="1" applyFont="1" applyFill="1" applyBorder="1" applyAlignment="1" applyProtection="1">
      <alignment horizontal="right" vertical="center"/>
    </xf>
    <xf numFmtId="41" fontId="25" fillId="16" borderId="58" xfId="0" applyNumberFormat="1" applyFont="1" applyFill="1" applyBorder="1" applyAlignment="1" applyProtection="1">
      <alignment horizontal="right" vertical="center"/>
    </xf>
    <xf numFmtId="41" fontId="8" fillId="16" borderId="58" xfId="0" applyNumberFormat="1" applyFont="1" applyFill="1" applyBorder="1" applyAlignment="1" applyProtection="1">
      <alignment horizontal="right" vertical="center"/>
    </xf>
    <xf numFmtId="41" fontId="37" fillId="16"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37" fillId="15"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xf>
    <xf numFmtId="41" fontId="0" fillId="0" borderId="58" xfId="0" applyNumberFormat="1" applyFont="1" applyBorder="1" applyAlignment="1" applyProtection="1">
      <alignment horizontal="right"/>
      <protection locked="0"/>
    </xf>
    <xf numFmtId="41" fontId="0" fillId="0" borderId="58" xfId="0" applyNumberFormat="1" applyFont="1" applyBorder="1" applyAlignment="1" applyProtection="1">
      <alignment horizontal="right"/>
    </xf>
    <xf numFmtId="41" fontId="9" fillId="0" borderId="58" xfId="0" applyNumberFormat="1" applyFont="1" applyBorder="1" applyAlignment="1" applyProtection="1">
      <alignment horizontal="right" vertical="center" wrapText="1"/>
    </xf>
    <xf numFmtId="41" fontId="9" fillId="0" borderId="58" xfId="0" applyNumberFormat="1" applyFont="1" applyBorder="1" applyAlignment="1" applyProtection="1">
      <alignment horizontal="right" vertical="center"/>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0" fontId="50" fillId="14" borderId="59" xfId="24" applyFont="1" applyFill="1" applyBorder="1" applyAlignment="1" applyProtection="1">
      <alignment horizontal="center" vertical="center"/>
    </xf>
    <xf numFmtId="41" fontId="37" fillId="14" borderId="60" xfId="0" applyNumberFormat="1" applyFont="1" applyFill="1" applyBorder="1" applyAlignment="1" applyProtection="1">
      <alignment vertical="center"/>
    </xf>
    <xf numFmtId="0" fontId="50" fillId="16" borderId="59" xfId="24" applyFont="1" applyFill="1" applyBorder="1" applyAlignment="1" applyProtection="1">
      <alignment horizontal="center" vertical="center"/>
    </xf>
    <xf numFmtId="41" fontId="25" fillId="16" borderId="60" xfId="0" applyNumberFormat="1" applyFont="1" applyFill="1" applyBorder="1" applyAlignment="1" applyProtection="1">
      <alignment vertical="center"/>
    </xf>
    <xf numFmtId="0" fontId="28" fillId="0" borderId="59" xfId="24" applyFont="1" applyFill="1" applyBorder="1" applyAlignment="1" applyProtection="1">
      <alignment horizontal="center" vertical="center"/>
    </xf>
    <xf numFmtId="41" fontId="37" fillId="0" borderId="60" xfId="0" applyNumberFormat="1" applyFont="1" applyFill="1" applyBorder="1" applyAlignment="1" applyProtection="1">
      <alignment horizontal="right" vertical="center"/>
    </xf>
    <xf numFmtId="41" fontId="25" fillId="18" borderId="60" xfId="0" applyNumberFormat="1" applyFont="1" applyFill="1" applyBorder="1" applyAlignment="1" applyProtection="1">
      <alignment vertical="center"/>
    </xf>
    <xf numFmtId="41" fontId="37" fillId="14" borderId="60" xfId="0" applyNumberFormat="1" applyFont="1" applyFill="1" applyBorder="1" applyAlignment="1" applyProtection="1">
      <alignment horizontal="right" vertical="center"/>
    </xf>
    <xf numFmtId="41" fontId="50" fillId="0" borderId="60" xfId="0" applyNumberFormat="1" applyFont="1" applyFill="1" applyBorder="1" applyAlignment="1" applyProtection="1">
      <alignment horizontal="right" vertical="center"/>
    </xf>
    <xf numFmtId="41" fontId="40" fillId="16" borderId="60" xfId="0" applyNumberFormat="1" applyFont="1" applyFill="1" applyBorder="1" applyAlignment="1" applyProtection="1">
      <alignment horizontal="right" vertical="center" wrapText="1"/>
    </xf>
    <xf numFmtId="41" fontId="0" fillId="16" borderId="60" xfId="0" applyNumberFormat="1" applyFont="1" applyFill="1" applyBorder="1" applyAlignment="1" applyProtection="1">
      <alignment vertical="center"/>
    </xf>
    <xf numFmtId="41" fontId="40" fillId="16" borderId="60" xfId="0" applyNumberFormat="1" applyFont="1" applyFill="1" applyBorder="1" applyAlignment="1" applyProtection="1">
      <alignment vertical="center" wrapText="1"/>
    </xf>
    <xf numFmtId="41" fontId="25" fillId="14" borderId="60" xfId="0" applyNumberFormat="1" applyFont="1" applyFill="1" applyBorder="1" applyAlignment="1" applyProtection="1">
      <alignment vertical="center"/>
    </xf>
    <xf numFmtId="41" fontId="40" fillId="16" borderId="60" xfId="0" applyNumberFormat="1" applyFont="1" applyFill="1" applyBorder="1" applyAlignment="1" applyProtection="1">
      <alignment vertical="center"/>
    </xf>
    <xf numFmtId="41" fontId="37" fillId="16" borderId="60" xfId="0" applyNumberFormat="1" applyFont="1" applyFill="1" applyBorder="1" applyAlignment="1" applyProtection="1">
      <alignment vertical="center"/>
    </xf>
    <xf numFmtId="0" fontId="37" fillId="16" borderId="32" xfId="0" applyFont="1" applyFill="1" applyBorder="1" applyAlignment="1" applyProtection="1">
      <alignment horizontal="left" vertical="center" wrapText="1"/>
    </xf>
    <xf numFmtId="0" fontId="40" fillId="14" borderId="32" xfId="0" applyFont="1" applyFill="1" applyBorder="1" applyAlignment="1" applyProtection="1">
      <alignment horizontal="left" vertical="center" wrapText="1"/>
    </xf>
    <xf numFmtId="0" fontId="24" fillId="0" borderId="61" xfId="0" applyFont="1" applyFill="1" applyBorder="1" applyAlignment="1" applyProtection="1">
      <alignment horizontal="center" vertical="center" wrapText="1"/>
    </xf>
    <xf numFmtId="0" fontId="24" fillId="0" borderId="62" xfId="0" applyFont="1" applyFill="1" applyBorder="1" applyAlignment="1" applyProtection="1">
      <alignment horizontal="center" vertical="center" wrapText="1"/>
    </xf>
    <xf numFmtId="164" fontId="24" fillId="0" borderId="63" xfId="0" applyNumberFormat="1" applyFont="1" applyFill="1" applyBorder="1" applyAlignment="1" applyProtection="1">
      <alignment horizontal="center" vertical="center" wrapText="1"/>
    </xf>
    <xf numFmtId="0" fontId="46" fillId="17" borderId="59" xfId="0" applyFont="1" applyFill="1" applyBorder="1" applyAlignment="1" applyProtection="1">
      <alignment horizontal="center" vertical="center" wrapText="1"/>
    </xf>
    <xf numFmtId="0" fontId="46" fillId="17" borderId="32" xfId="0" applyFont="1" applyFill="1" applyBorder="1" applyAlignment="1" applyProtection="1">
      <alignment horizontal="left" vertical="center" wrapText="1"/>
    </xf>
    <xf numFmtId="41" fontId="24" fillId="17" borderId="60" xfId="0" applyNumberFormat="1" applyFont="1" applyFill="1" applyBorder="1" applyAlignment="1" applyProtection="1">
      <alignment vertical="center"/>
    </xf>
    <xf numFmtId="168" fontId="46" fillId="17" borderId="32" xfId="0" applyNumberFormat="1" applyFont="1" applyFill="1" applyBorder="1" applyAlignment="1" applyProtection="1">
      <alignment horizontal="left" vertical="center"/>
    </xf>
    <xf numFmtId="41" fontId="24" fillId="17" borderId="60" xfId="0" applyNumberFormat="1" applyFont="1" applyFill="1" applyBorder="1" applyAlignment="1" applyProtection="1">
      <alignment horizontal="right" vertical="center" wrapText="1"/>
    </xf>
    <xf numFmtId="0" fontId="46" fillId="17" borderId="32" xfId="0" applyNumberFormat="1" applyFont="1" applyFill="1" applyBorder="1" applyAlignment="1" applyProtection="1">
      <alignment horizontal="left" vertical="center" wrapText="1"/>
    </xf>
    <xf numFmtId="0" fontId="46" fillId="17" borderId="32" xfId="0" applyNumberFormat="1" applyFont="1" applyFill="1" applyBorder="1" applyAlignment="1" applyProtection="1">
      <alignment horizontal="left" vertical="center"/>
    </xf>
    <xf numFmtId="41" fontId="24" fillId="17" borderId="58" xfId="0" applyNumberFormat="1" applyFont="1" applyFill="1" applyBorder="1" applyAlignment="1" applyProtection="1">
      <alignment horizontal="right" vertical="center"/>
    </xf>
    <xf numFmtId="41" fontId="24" fillId="17" borderId="32" xfId="0" applyNumberFormat="1" applyFont="1" applyFill="1" applyBorder="1" applyAlignment="1" applyProtection="1">
      <alignment horizontal="right" vertical="center"/>
    </xf>
    <xf numFmtId="168" fontId="46" fillId="17" borderId="32" xfId="0" applyNumberFormat="1" applyFont="1" applyFill="1" applyBorder="1" applyAlignment="1" applyProtection="1">
      <alignment horizontal="left" vertical="center" wrapText="1"/>
    </xf>
    <xf numFmtId="41" fontId="51" fillId="17" borderId="64" xfId="0" applyNumberFormat="1" applyFont="1" applyFill="1" applyBorder="1" applyAlignment="1" applyProtection="1">
      <alignment horizontal="right" vertical="center"/>
    </xf>
    <xf numFmtId="0" fontId="46" fillId="0" borderId="65" xfId="0" applyFont="1" applyFill="1" applyBorder="1" applyAlignment="1" applyProtection="1">
      <alignment horizontal="center" vertical="center" wrapText="1"/>
    </xf>
    <xf numFmtId="168" fontId="46" fillId="0" borderId="66" xfId="0" applyNumberFormat="1" applyFont="1" applyFill="1" applyBorder="1" applyAlignment="1" applyProtection="1">
      <alignment horizontal="left" vertical="center"/>
    </xf>
    <xf numFmtId="41" fontId="24" fillId="0" borderId="67" xfId="0" applyNumberFormat="1" applyFont="1" applyFill="1" applyBorder="1" applyAlignment="1" applyProtection="1">
      <alignment horizontal="right" vertical="center" wrapText="1"/>
    </xf>
    <xf numFmtId="41" fontId="9" fillId="0" borderId="58" xfId="0" applyNumberFormat="1" applyFont="1" applyFill="1" applyBorder="1" applyAlignment="1" applyProtection="1">
      <alignment horizontal="right" vertical="center"/>
    </xf>
    <xf numFmtId="41" fontId="9" fillId="0" borderId="32" xfId="0" applyNumberFormat="1" applyFont="1" applyFill="1" applyBorder="1" applyAlignment="1" applyProtection="1">
      <alignment horizontal="right" vertical="center"/>
    </xf>
    <xf numFmtId="0" fontId="0" fillId="0" borderId="0" xfId="0" applyAlignment="1">
      <alignment horizontal="left" wrapText="1"/>
    </xf>
    <xf numFmtId="0" fontId="26" fillId="13" borderId="18" xfId="0" applyNumberFormat="1" applyFont="1" applyFill="1" applyBorder="1" applyAlignment="1">
      <alignment horizontal="justify" vertical="justify" wrapText="1"/>
    </xf>
    <xf numFmtId="0" fontId="26" fillId="13" borderId="18" xfId="0" applyNumberFormat="1" applyFont="1" applyFill="1" applyBorder="1" applyAlignment="1">
      <alignment horizontal="justify" vertical="top" wrapText="1"/>
    </xf>
    <xf numFmtId="49" fontId="26" fillId="13" borderId="13" xfId="0" applyNumberFormat="1" applyFont="1" applyFill="1" applyBorder="1" applyAlignment="1">
      <alignment horizontal="justify" vertical="justify" wrapText="1"/>
    </xf>
    <xf numFmtId="0" fontId="26" fillId="13" borderId="13" xfId="0" applyNumberFormat="1" applyFont="1" applyFill="1" applyBorder="1" applyAlignment="1">
      <alignment horizontal="justify" vertical="top" wrapText="1"/>
    </xf>
    <xf numFmtId="0" fontId="26" fillId="13" borderId="14" xfId="0" applyNumberFormat="1" applyFont="1" applyFill="1" applyBorder="1" applyAlignment="1">
      <alignment horizontal="justify" vertical="top" wrapText="1"/>
    </xf>
    <xf numFmtId="0" fontId="0" fillId="0" borderId="0" xfId="0" applyBorder="1" applyAlignment="1">
      <alignment horizontal="center" vertical="center" wrapText="1"/>
    </xf>
    <xf numFmtId="0" fontId="0" fillId="0" borderId="0" xfId="0" applyFont="1" applyBorder="1" applyAlignment="1">
      <alignment horizontal="justify" vertical="center" wrapText="1"/>
    </xf>
    <xf numFmtId="0" fontId="0" fillId="0" borderId="4" xfId="0" applyBorder="1"/>
    <xf numFmtId="0" fontId="0" fillId="0" borderId="5" xfId="0" applyBorder="1"/>
    <xf numFmtId="0" fontId="0" fillId="0" borderId="21"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4" xfId="0" applyBorder="1" applyAlignment="1" applyProtection="1">
      <protection locked="0"/>
    </xf>
    <xf numFmtId="167" fontId="27" fillId="0" borderId="5" xfId="23" applyNumberFormat="1" applyFont="1" applyBorder="1" applyAlignment="1" applyProtection="1">
      <alignment vertical="center"/>
      <protection locked="0"/>
    </xf>
    <xf numFmtId="0" fontId="43" fillId="0" borderId="19" xfId="0" applyFont="1" applyBorder="1" applyAlignment="1" applyProtection="1">
      <alignment vertical="top"/>
      <protection locked="0"/>
    </xf>
    <xf numFmtId="0" fontId="43" fillId="0" borderId="19" xfId="0" applyFont="1" applyBorder="1" applyAlignment="1" applyProtection="1">
      <protection locked="0"/>
    </xf>
    <xf numFmtId="0" fontId="30" fillId="0" borderId="19" xfId="0" applyFont="1" applyFill="1" applyBorder="1" applyAlignment="1"/>
    <xf numFmtId="0" fontId="37" fillId="0" borderId="82" xfId="0" applyFont="1" applyFill="1" applyBorder="1" applyAlignment="1" applyProtection="1">
      <protection locked="0"/>
    </xf>
    <xf numFmtId="0" fontId="27" fillId="0" borderId="86" xfId="0" applyFont="1" applyBorder="1"/>
    <xf numFmtId="0" fontId="27" fillId="0" borderId="87" xfId="0" applyFont="1" applyBorder="1"/>
    <xf numFmtId="0" fontId="27" fillId="0" borderId="88" xfId="0" applyFont="1" applyBorder="1"/>
    <xf numFmtId="0" fontId="34" fillId="18" borderId="80" xfId="0" applyFont="1" applyFill="1" applyBorder="1" applyAlignment="1">
      <alignment vertical="top"/>
    </xf>
    <xf numFmtId="0" fontId="33" fillId="18" borderId="6" xfId="0" applyFont="1" applyFill="1" applyBorder="1" applyAlignment="1"/>
    <xf numFmtId="0" fontId="33" fillId="18" borderId="7" xfId="0" applyFont="1" applyFill="1" applyBorder="1" applyAlignment="1"/>
    <xf numFmtId="0" fontId="34" fillId="18" borderId="15" xfId="0" applyFont="1" applyFill="1" applyBorder="1" applyAlignment="1"/>
    <xf numFmtId="0" fontId="33" fillId="18" borderId="21" xfId="0" applyFont="1" applyFill="1" applyBorder="1" applyAlignment="1"/>
    <xf numFmtId="0" fontId="34" fillId="18" borderId="20" xfId="0" applyFont="1" applyFill="1" applyBorder="1" applyAlignment="1">
      <alignment vertical="top"/>
    </xf>
    <xf numFmtId="0" fontId="33" fillId="18" borderId="1" xfId="0" applyFont="1" applyFill="1" applyBorder="1" applyAlignment="1"/>
    <xf numFmtId="0" fontId="34" fillId="18" borderId="80" xfId="0" applyFont="1" applyFill="1" applyBorder="1" applyAlignment="1">
      <alignment vertical="center"/>
    </xf>
    <xf numFmtId="0" fontId="33" fillId="18" borderId="6" xfId="0" applyFont="1" applyFill="1" applyBorder="1" applyAlignment="1">
      <alignment vertical="center" wrapText="1"/>
    </xf>
    <xf numFmtId="0" fontId="34" fillId="18" borderId="15" xfId="0" applyFont="1" applyFill="1" applyBorder="1" applyAlignment="1">
      <alignment vertical="top"/>
    </xf>
    <xf numFmtId="0" fontId="34" fillId="18" borderId="6" xfId="0" applyFont="1" applyFill="1" applyBorder="1" applyAlignment="1">
      <alignment vertical="top" wrapText="1"/>
    </xf>
    <xf numFmtId="0" fontId="33" fillId="18" borderId="6" xfId="0" applyFont="1" applyFill="1" applyBorder="1" applyAlignment="1">
      <alignment vertical="top" wrapText="1"/>
    </xf>
    <xf numFmtId="0" fontId="33" fillId="18" borderId="21" xfId="0" applyFont="1" applyFill="1" applyBorder="1" applyAlignment="1">
      <alignment vertical="top" wrapText="1"/>
    </xf>
    <xf numFmtId="0" fontId="33" fillId="18" borderId="79" xfId="0" applyFont="1" applyFill="1" applyBorder="1" applyAlignment="1">
      <alignment vertical="center"/>
    </xf>
    <xf numFmtId="0" fontId="33" fillId="18" borderId="16" xfId="0" applyFont="1" applyFill="1" applyBorder="1" applyAlignment="1">
      <alignment vertical="center" wrapText="1"/>
    </xf>
    <xf numFmtId="0" fontId="33" fillId="18" borderId="10" xfId="0" applyFont="1" applyFill="1" applyBorder="1" applyAlignment="1">
      <alignment vertical="top"/>
    </xf>
    <xf numFmtId="0" fontId="34" fillId="18" borderId="6" xfId="0" applyFont="1" applyFill="1" applyBorder="1" applyAlignment="1">
      <alignment vertical="center"/>
    </xf>
    <xf numFmtId="0" fontId="0" fillId="18" borderId="6" xfId="0" applyFont="1" applyFill="1" applyBorder="1" applyAlignment="1">
      <alignment vertical="top" wrapText="1"/>
    </xf>
    <xf numFmtId="0" fontId="0" fillId="18" borderId="7" xfId="0" applyFont="1" applyFill="1" applyBorder="1" applyAlignment="1">
      <alignment vertical="top" wrapText="1"/>
    </xf>
    <xf numFmtId="0" fontId="34" fillId="18" borderId="6" xfId="0" applyFont="1" applyFill="1" applyBorder="1" applyAlignment="1">
      <alignment vertical="top"/>
    </xf>
    <xf numFmtId="0" fontId="35" fillId="13" borderId="16" xfId="0" applyFont="1" applyFill="1" applyBorder="1" applyAlignment="1">
      <alignment vertical="center"/>
    </xf>
    <xf numFmtId="0" fontId="35" fillId="13" borderId="11" xfId="0" applyFont="1" applyFill="1" applyBorder="1" applyAlignment="1">
      <alignment vertical="center"/>
    </xf>
    <xf numFmtId="0" fontId="26" fillId="13" borderId="0" xfId="0" applyFont="1" applyFill="1" applyBorder="1"/>
    <xf numFmtId="41" fontId="37" fillId="0" borderId="32" xfId="0" applyNumberFormat="1" applyFont="1" applyFill="1" applyBorder="1" applyAlignment="1" applyProtection="1">
      <alignment horizontal="right" vertical="center"/>
    </xf>
    <xf numFmtId="42" fontId="29" fillId="14" borderId="23" xfId="24" quotePrefix="1" applyNumberFormat="1" applyFont="1" applyFill="1" applyBorder="1" applyAlignment="1" applyProtection="1">
      <alignment vertical="center"/>
    </xf>
    <xf numFmtId="0" fontId="36" fillId="0" borderId="15"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24" fillId="17" borderId="12" xfId="0" applyFont="1" applyFill="1" applyBorder="1" applyAlignment="1">
      <alignment horizontal="center"/>
    </xf>
    <xf numFmtId="0" fontId="24" fillId="17" borderId="12" xfId="0" applyFont="1" applyFill="1" applyBorder="1" applyAlignment="1">
      <alignment horizontal="center" vertical="center" wrapText="1"/>
    </xf>
    <xf numFmtId="0" fontId="24" fillId="17" borderId="15" xfId="0" applyFont="1" applyFill="1" applyBorder="1" applyAlignment="1">
      <alignment horizontal="center" vertical="center" wrapText="1"/>
    </xf>
    <xf numFmtId="0" fontId="24" fillId="17" borderId="6"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6"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5" fillId="0" borderId="0" xfId="0" applyFont="1" applyAlignment="1">
      <alignment horizontal="left" vertical="top" wrapText="1"/>
    </xf>
    <xf numFmtId="0" fontId="0" fillId="0" borderId="1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5" xfId="0" applyBorder="1" applyAlignment="1">
      <alignment horizontal="justify" vertical="center" wrapText="1"/>
    </xf>
    <xf numFmtId="9" fontId="0" fillId="0" borderId="1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16" xfId="0" applyBorder="1" applyAlignment="1">
      <alignment horizontal="justify" vertical="center" wrapText="1"/>
    </xf>
    <xf numFmtId="0" fontId="0" fillId="0" borderId="11" xfId="0" applyBorder="1" applyAlignment="1">
      <alignment horizontal="justify" vertical="center" wrapText="1"/>
    </xf>
    <xf numFmtId="0" fontId="0" fillId="0" borderId="1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34" fillId="0" borderId="15" xfId="0" applyFont="1" applyFill="1" applyBorder="1" applyAlignment="1">
      <alignment horizontal="center" vertical="top" wrapText="1"/>
    </xf>
    <xf numFmtId="0" fontId="34" fillId="0" borderId="6" xfId="0" applyFont="1" applyFill="1" applyBorder="1" applyAlignment="1">
      <alignment horizontal="center" vertical="top" wrapText="1"/>
    </xf>
    <xf numFmtId="0" fontId="34" fillId="0" borderId="7" xfId="0" applyFont="1" applyFill="1" applyBorder="1" applyAlignment="1">
      <alignment horizontal="center" vertical="top" wrapText="1"/>
    </xf>
    <xf numFmtId="0" fontId="34" fillId="0" borderId="8"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9" xfId="0" applyFont="1" applyFill="1" applyBorder="1" applyAlignment="1">
      <alignment horizontal="center" vertical="top" wrapText="1"/>
    </xf>
    <xf numFmtId="0" fontId="35" fillId="0" borderId="2" xfId="0" applyFont="1" applyFill="1" applyBorder="1" applyAlignment="1">
      <alignment horizontal="left" vertical="center"/>
    </xf>
    <xf numFmtId="0" fontId="35" fillId="0" borderId="1" xfId="0" applyFont="1" applyFill="1" applyBorder="1" applyAlignment="1">
      <alignment horizontal="left" vertical="center"/>
    </xf>
    <xf numFmtId="0" fontId="35" fillId="0" borderId="3" xfId="0" applyFont="1" applyFill="1" applyBorder="1" applyAlignment="1">
      <alignment horizontal="left" vertical="center"/>
    </xf>
    <xf numFmtId="9" fontId="0" fillId="0" borderId="6" xfId="0" applyNumberFormat="1" applyFont="1" applyBorder="1" applyAlignment="1">
      <alignment horizontal="justify" vertical="center" wrapText="1"/>
    </xf>
    <xf numFmtId="9" fontId="0" fillId="0" borderId="7" xfId="0" applyNumberFormat="1" applyFont="1" applyBorder="1" applyAlignment="1">
      <alignment horizontal="justify" vertical="center" wrapText="1"/>
    </xf>
    <xf numFmtId="9" fontId="0" fillId="0" borderId="10" xfId="0" applyNumberFormat="1" applyFont="1" applyBorder="1" applyAlignment="1">
      <alignment horizontal="justify" vertical="center" wrapText="1"/>
    </xf>
    <xf numFmtId="9" fontId="0" fillId="0" borderId="16" xfId="0" applyNumberFormat="1" applyFont="1" applyBorder="1" applyAlignment="1">
      <alignment horizontal="justify" vertical="center" wrapText="1"/>
    </xf>
    <xf numFmtId="9" fontId="0" fillId="0" borderId="11" xfId="0" applyNumberFormat="1" applyFont="1" applyBorder="1" applyAlignment="1">
      <alignment horizontal="justify" vertical="center" wrapText="1"/>
    </xf>
    <xf numFmtId="0" fontId="0" fillId="0" borderId="15" xfId="0"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36" fillId="0" borderId="1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5" fillId="18" borderId="79" xfId="0" applyFont="1" applyFill="1" applyBorder="1" applyAlignment="1">
      <alignment horizontal="center" vertical="center" wrapText="1"/>
    </xf>
    <xf numFmtId="0" fontId="35" fillId="18" borderId="16" xfId="0" applyFont="1" applyFill="1" applyBorder="1" applyAlignment="1">
      <alignment horizontal="center" vertical="center" wrapText="1"/>
    </xf>
    <xf numFmtId="0" fontId="35" fillId="18" borderId="11" xfId="0" applyFont="1" applyFill="1" applyBorder="1" applyAlignment="1">
      <alignment horizontal="center" vertical="center" wrapText="1"/>
    </xf>
    <xf numFmtId="0" fontId="34" fillId="18" borderId="10" xfId="0" applyFont="1" applyFill="1" applyBorder="1" applyAlignment="1">
      <alignment horizontal="center" vertical="top" wrapText="1"/>
    </xf>
    <xf numFmtId="0" fontId="35" fillId="18" borderId="16" xfId="0" applyFont="1" applyFill="1" applyBorder="1" applyAlignment="1">
      <alignment horizontal="center" vertical="top" wrapText="1"/>
    </xf>
    <xf numFmtId="0" fontId="35" fillId="18" borderId="22" xfId="0" applyFont="1" applyFill="1" applyBorder="1" applyAlignment="1">
      <alignment horizontal="center" vertical="top" wrapText="1"/>
    </xf>
    <xf numFmtId="0" fontId="33" fillId="18" borderId="1" xfId="0" applyFont="1" applyFill="1" applyBorder="1" applyAlignment="1">
      <alignment horizontal="left" vertical="top" wrapText="1"/>
    </xf>
    <xf numFmtId="0" fontId="33" fillId="18" borderId="81" xfId="0" applyFont="1" applyFill="1" applyBorder="1" applyAlignment="1">
      <alignment horizontal="left" vertical="top" wrapText="1"/>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79"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35" fillId="13" borderId="10" xfId="0" applyFont="1" applyFill="1" applyBorder="1" applyAlignment="1">
      <alignment horizontal="left" vertical="center"/>
    </xf>
    <xf numFmtId="0" fontId="35" fillId="13" borderId="16" xfId="0" applyFont="1" applyFill="1" applyBorder="1" applyAlignment="1">
      <alignment horizontal="left" vertical="center"/>
    </xf>
    <xf numFmtId="0" fontId="0" fillId="18" borderId="6" xfId="0" applyFont="1" applyFill="1" applyBorder="1" applyAlignment="1">
      <alignment horizontal="left" vertical="top" wrapText="1"/>
    </xf>
    <xf numFmtId="0" fontId="0" fillId="18" borderId="7" xfId="0" applyFont="1" applyFill="1" applyBorder="1" applyAlignment="1">
      <alignment horizontal="left" vertical="top" wrapText="1"/>
    </xf>
    <xf numFmtId="0" fontId="0" fillId="18" borderId="16" xfId="0" applyFont="1" applyFill="1" applyBorder="1" applyAlignment="1">
      <alignment horizontal="left" vertical="top" wrapText="1"/>
    </xf>
    <xf numFmtId="0" fontId="0" fillId="18" borderId="11" xfId="0" applyFont="1" applyFill="1" applyBorder="1" applyAlignment="1">
      <alignment horizontal="left" vertical="top" wrapText="1"/>
    </xf>
    <xf numFmtId="0" fontId="33" fillId="18" borderId="16" xfId="0" applyFont="1" applyFill="1" applyBorder="1" applyAlignment="1">
      <alignment horizontal="left" vertical="top" wrapText="1"/>
    </xf>
    <xf numFmtId="0" fontId="33" fillId="18" borderId="22" xfId="0" applyFont="1" applyFill="1" applyBorder="1" applyAlignment="1">
      <alignment horizontal="left" vertical="top" wrapText="1"/>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3" fillId="18" borderId="6" xfId="0" applyFont="1" applyFill="1" applyBorder="1" applyAlignment="1">
      <alignment horizontal="left" vertical="center" wrapText="1"/>
    </xf>
    <xf numFmtId="0" fontId="33" fillId="18" borderId="7" xfId="0" applyFont="1" applyFill="1" applyBorder="1" applyAlignment="1">
      <alignment horizontal="left" vertical="center" wrapText="1"/>
    </xf>
    <xf numFmtId="0" fontId="34" fillId="18" borderId="4" xfId="0" applyFont="1" applyFill="1" applyBorder="1" applyAlignment="1">
      <alignment horizontal="left" vertical="center" wrapText="1"/>
    </xf>
    <xf numFmtId="0" fontId="34" fillId="18" borderId="0" xfId="0" applyFont="1" applyFill="1" applyBorder="1" applyAlignment="1">
      <alignment horizontal="left" vertical="center" wrapText="1"/>
    </xf>
    <xf numFmtId="0" fontId="34" fillId="18" borderId="9" xfId="0" applyFont="1" applyFill="1" applyBorder="1" applyAlignment="1">
      <alignment horizontal="left" vertical="center" wrapText="1"/>
    </xf>
    <xf numFmtId="0" fontId="34" fillId="18" borderId="79" xfId="0" applyFont="1" applyFill="1" applyBorder="1" applyAlignment="1">
      <alignment horizontal="left" vertical="center" wrapText="1"/>
    </xf>
    <xf numFmtId="0" fontId="34" fillId="18" borderId="16" xfId="0" applyFont="1" applyFill="1" applyBorder="1" applyAlignment="1">
      <alignment horizontal="left" vertical="center" wrapText="1"/>
    </xf>
    <xf numFmtId="0" fontId="34" fillId="18" borderId="11" xfId="0" applyFont="1" applyFill="1" applyBorder="1" applyAlignment="1">
      <alignment horizontal="left" vertical="center" wrapText="1"/>
    </xf>
    <xf numFmtId="0" fontId="53" fillId="18" borderId="0" xfId="0" applyFont="1" applyFill="1" applyBorder="1" applyAlignment="1">
      <alignment horizontal="center" vertical="top" wrapText="1"/>
    </xf>
    <xf numFmtId="0" fontId="53" fillId="18" borderId="9" xfId="0" applyFont="1" applyFill="1" applyBorder="1" applyAlignment="1">
      <alignment horizontal="center" vertical="top" wrapText="1"/>
    </xf>
    <xf numFmtId="0" fontId="53" fillId="18" borderId="16" xfId="0" applyFont="1" applyFill="1" applyBorder="1" applyAlignment="1">
      <alignment horizontal="center" vertical="top" wrapText="1"/>
    </xf>
    <xf numFmtId="0" fontId="53" fillId="18" borderId="11" xfId="0" applyFont="1" applyFill="1" applyBorder="1" applyAlignment="1">
      <alignment horizontal="center" vertical="top" wrapText="1"/>
    </xf>
    <xf numFmtId="0" fontId="53" fillId="18" borderId="8" xfId="0" applyFont="1" applyFill="1" applyBorder="1" applyAlignment="1">
      <alignment horizontal="center" vertical="top" wrapText="1"/>
    </xf>
    <xf numFmtId="0" fontId="53" fillId="18" borderId="5" xfId="0" applyFont="1" applyFill="1" applyBorder="1" applyAlignment="1">
      <alignment horizontal="center" vertical="top" wrapText="1"/>
    </xf>
    <xf numFmtId="0" fontId="53" fillId="18" borderId="10" xfId="0" applyFont="1" applyFill="1" applyBorder="1" applyAlignment="1">
      <alignment horizontal="center" vertical="top" wrapText="1"/>
    </xf>
    <xf numFmtId="0" fontId="53" fillId="18" borderId="22" xfId="0" applyFont="1" applyFill="1" applyBorder="1" applyAlignment="1">
      <alignment horizontal="center" vertical="top" wrapText="1"/>
    </xf>
    <xf numFmtId="0" fontId="50" fillId="0" borderId="2" xfId="0" applyFont="1" applyBorder="1" applyAlignment="1" applyProtection="1">
      <alignment horizontal="left" wrapText="1"/>
      <protection locked="0"/>
    </xf>
    <xf numFmtId="0" fontId="50" fillId="0" borderId="1" xfId="0" applyFont="1" applyBorder="1" applyAlignment="1" applyProtection="1">
      <alignment horizontal="left" wrapText="1"/>
      <protection locked="0"/>
    </xf>
    <xf numFmtId="0" fontId="50" fillId="0" borderId="3" xfId="0" applyFont="1" applyBorder="1" applyAlignment="1" applyProtection="1">
      <alignment horizontal="left" wrapText="1"/>
      <protection locked="0"/>
    </xf>
    <xf numFmtId="44" fontId="31" fillId="0" borderId="16" xfId="23" applyFont="1" applyBorder="1" applyAlignment="1" applyProtection="1">
      <alignment horizontal="center" vertical="center"/>
      <protection locked="0"/>
    </xf>
    <xf numFmtId="44" fontId="31" fillId="0" borderId="22" xfId="23" applyFont="1" applyBorder="1" applyAlignment="1" applyProtection="1">
      <alignment horizontal="center" vertical="center"/>
      <protection locked="0"/>
    </xf>
    <xf numFmtId="0" fontId="34" fillId="16" borderId="20" xfId="0" applyFont="1" applyFill="1" applyBorder="1" applyAlignment="1" applyProtection="1">
      <alignment horizontal="center"/>
      <protection locked="0"/>
    </xf>
    <xf numFmtId="0" fontId="34" fillId="16" borderId="1" xfId="0" applyFont="1" applyFill="1" applyBorder="1" applyAlignment="1" applyProtection="1">
      <alignment horizontal="center"/>
      <protection locked="0"/>
    </xf>
    <xf numFmtId="0" fontId="34" fillId="16" borderId="3" xfId="0" applyFont="1" applyFill="1" applyBorder="1" applyAlignment="1" applyProtection="1">
      <alignment horizontal="center"/>
      <protection locked="0"/>
    </xf>
    <xf numFmtId="167" fontId="34" fillId="16" borderId="15" xfId="23" applyNumberFormat="1" applyFont="1" applyFill="1" applyBorder="1" applyAlignment="1" applyProtection="1">
      <alignment horizontal="center" vertical="center"/>
      <protection locked="0"/>
    </xf>
    <xf numFmtId="167" fontId="34" fillId="16" borderId="6" xfId="23" applyNumberFormat="1" applyFont="1" applyFill="1" applyBorder="1" applyAlignment="1" applyProtection="1">
      <alignment horizontal="center" vertical="center"/>
      <protection locked="0"/>
    </xf>
    <xf numFmtId="167" fontId="34" fillId="16" borderId="21" xfId="23" applyNumberFormat="1" applyFont="1" applyFill="1" applyBorder="1" applyAlignment="1" applyProtection="1">
      <alignment horizontal="center" vertical="center"/>
      <protection locked="0"/>
    </xf>
    <xf numFmtId="44" fontId="31" fillId="13" borderId="16" xfId="23" applyFont="1" applyFill="1" applyBorder="1" applyAlignment="1" applyProtection="1">
      <alignment horizontal="center" vertical="center"/>
      <protection locked="0"/>
    </xf>
    <xf numFmtId="44" fontId="31" fillId="13" borderId="22" xfId="23" applyFont="1" applyFill="1" applyBorder="1" applyAlignment="1" applyProtection="1">
      <alignment horizontal="center" vertical="center"/>
      <protection locked="0"/>
    </xf>
    <xf numFmtId="167" fontId="34" fillId="0" borderId="8" xfId="23" applyNumberFormat="1" applyFont="1" applyBorder="1" applyAlignment="1" applyProtection="1">
      <alignment wrapText="1"/>
      <protection locked="0"/>
    </xf>
    <xf numFmtId="167" fontId="34" fillId="0" borderId="0" xfId="23" applyNumberFormat="1" applyFont="1" applyBorder="1" applyAlignment="1" applyProtection="1">
      <alignment wrapText="1"/>
      <protection locked="0"/>
    </xf>
    <xf numFmtId="0" fontId="0" fillId="0" borderId="83" xfId="0" applyBorder="1" applyAlignment="1">
      <alignment horizontal="left" wrapText="1"/>
    </xf>
    <xf numFmtId="0" fontId="0" fillId="0" borderId="84" xfId="0" applyBorder="1" applyAlignment="1">
      <alignment horizontal="left" wrapText="1"/>
    </xf>
    <xf numFmtId="0" fontId="0" fillId="0" borderId="85" xfId="0" applyBorder="1" applyAlignment="1">
      <alignment horizontal="left" wrapText="1"/>
    </xf>
    <xf numFmtId="0" fontId="50" fillId="0" borderId="12" xfId="0" applyFont="1" applyBorder="1" applyAlignment="1" applyProtection="1">
      <alignment horizontal="left" wrapText="1"/>
      <protection locked="0"/>
    </xf>
    <xf numFmtId="167" fontId="34" fillId="16" borderId="8" xfId="23" applyNumberFormat="1" applyFont="1" applyFill="1" applyBorder="1" applyAlignment="1" applyProtection="1">
      <alignment horizontal="right"/>
    </xf>
    <xf numFmtId="167" fontId="34" fillId="16" borderId="0" xfId="23" applyNumberFormat="1" applyFont="1" applyFill="1" applyBorder="1" applyAlignment="1" applyProtection="1">
      <alignment horizontal="right"/>
    </xf>
    <xf numFmtId="167" fontId="31" fillId="16" borderId="6" xfId="23" applyNumberFormat="1" applyFont="1" applyFill="1" applyBorder="1" applyAlignment="1" applyProtection="1">
      <alignment horizontal="left"/>
    </xf>
    <xf numFmtId="167" fontId="31" fillId="16" borderId="21" xfId="23" applyNumberFormat="1" applyFont="1" applyFill="1" applyBorder="1" applyAlignment="1" applyProtection="1">
      <alignment horizontal="left"/>
    </xf>
    <xf numFmtId="0" fontId="56" fillId="18" borderId="10" xfId="0" applyFont="1" applyFill="1" applyBorder="1" applyAlignment="1">
      <alignment horizontal="left" vertical="top" wrapText="1"/>
    </xf>
    <xf numFmtId="0" fontId="56" fillId="18" borderId="16" xfId="0" applyFont="1" applyFill="1" applyBorder="1" applyAlignment="1">
      <alignment horizontal="left" vertical="top" wrapText="1"/>
    </xf>
    <xf numFmtId="0" fontId="56" fillId="18" borderId="22" xfId="0" applyFont="1" applyFill="1" applyBorder="1" applyAlignment="1">
      <alignment horizontal="left" vertical="top" wrapText="1"/>
    </xf>
    <xf numFmtId="0" fontId="57" fillId="0" borderId="4" xfId="0" applyFont="1" applyBorder="1" applyAlignment="1" applyProtection="1">
      <alignment horizontal="left" vertical="top" wrapText="1"/>
      <protection locked="0"/>
    </xf>
    <xf numFmtId="0" fontId="57" fillId="0" borderId="0" xfId="0" applyFont="1" applyBorder="1" applyAlignment="1" applyProtection="1">
      <alignment horizontal="left" vertical="top" wrapText="1"/>
      <protection locked="0"/>
    </xf>
    <xf numFmtId="0" fontId="57" fillId="0" borderId="9" xfId="0" applyFont="1" applyBorder="1" applyAlignment="1" applyProtection="1">
      <alignment horizontal="left" vertical="top" wrapText="1"/>
      <protection locked="0"/>
    </xf>
    <xf numFmtId="0" fontId="57" fillId="0" borderId="79" xfId="0" applyFont="1" applyBorder="1" applyAlignment="1" applyProtection="1">
      <alignment horizontal="left" vertical="top" wrapText="1"/>
      <protection locked="0"/>
    </xf>
    <xf numFmtId="0" fontId="57" fillId="0" borderId="16" xfId="0" applyFont="1" applyBorder="1" applyAlignment="1" applyProtection="1">
      <alignment horizontal="left" vertical="top" wrapText="1"/>
      <protection locked="0"/>
    </xf>
    <xf numFmtId="0" fontId="57" fillId="0" borderId="11" xfId="0" applyFont="1" applyBorder="1" applyAlignment="1" applyProtection="1">
      <alignment horizontal="left" vertical="top" wrapText="1"/>
      <protection locked="0"/>
    </xf>
    <xf numFmtId="0" fontId="25" fillId="18" borderId="10" xfId="0" applyFont="1" applyFill="1" applyBorder="1" applyAlignment="1">
      <alignment horizontal="left" vertical="top" wrapText="1"/>
    </xf>
    <xf numFmtId="0" fontId="35" fillId="18" borderId="16" xfId="0" applyFont="1" applyFill="1" applyBorder="1" applyAlignment="1">
      <alignment horizontal="left" vertical="top" wrapText="1"/>
    </xf>
    <xf numFmtId="0" fontId="35" fillId="18" borderId="22" xfId="0" applyFont="1" applyFill="1" applyBorder="1" applyAlignment="1">
      <alignment horizontal="left" vertical="top" wrapText="1"/>
    </xf>
    <xf numFmtId="0" fontId="58" fillId="18" borderId="6" xfId="0" applyFont="1" applyFill="1" applyBorder="1" applyAlignment="1">
      <alignment horizontal="left" vertical="top" wrapText="1"/>
    </xf>
    <xf numFmtId="0" fontId="58" fillId="18" borderId="7" xfId="0" applyFont="1" applyFill="1" applyBorder="1" applyAlignment="1">
      <alignment horizontal="left" vertical="top" wrapText="1"/>
    </xf>
    <xf numFmtId="0" fontId="58" fillId="18" borderId="16" xfId="0" applyFont="1" applyFill="1" applyBorder="1" applyAlignment="1">
      <alignment horizontal="left" vertical="top" wrapText="1"/>
    </xf>
    <xf numFmtId="0" fontId="58" fillId="18" borderId="11" xfId="0" applyFont="1" applyFill="1" applyBorder="1" applyAlignment="1">
      <alignment horizontal="left" vertical="top" wrapText="1"/>
    </xf>
    <xf numFmtId="0" fontId="33" fillId="18" borderId="8" xfId="0" applyFont="1" applyFill="1" applyBorder="1" applyAlignment="1">
      <alignment horizontal="center" vertical="top" wrapText="1"/>
    </xf>
    <xf numFmtId="0" fontId="33" fillId="18" borderId="0" xfId="0" applyFont="1" applyFill="1" applyBorder="1" applyAlignment="1">
      <alignment horizontal="center" vertical="top" wrapText="1"/>
    </xf>
    <xf numFmtId="0" fontId="33" fillId="18" borderId="5" xfId="0" applyFont="1" applyFill="1" applyBorder="1" applyAlignment="1">
      <alignment horizontal="center" vertical="top" wrapText="1"/>
    </xf>
    <xf numFmtId="0" fontId="33" fillId="18" borderId="10" xfId="0" applyFont="1" applyFill="1" applyBorder="1" applyAlignment="1">
      <alignment horizontal="center" vertical="top" wrapText="1"/>
    </xf>
    <xf numFmtId="0" fontId="33" fillId="18" borderId="16" xfId="0" applyFont="1" applyFill="1" applyBorder="1" applyAlignment="1">
      <alignment horizontal="center" vertical="top" wrapText="1"/>
    </xf>
    <xf numFmtId="0" fontId="33" fillId="18" borderId="22" xfId="0" applyFont="1" applyFill="1" applyBorder="1" applyAlignment="1">
      <alignment horizontal="center" vertical="top" wrapText="1"/>
    </xf>
    <xf numFmtId="0" fontId="30" fillId="18" borderId="10" xfId="0" applyFont="1" applyFill="1" applyBorder="1" applyAlignment="1">
      <alignment horizontal="left" vertical="top" wrapText="1"/>
    </xf>
    <xf numFmtId="0" fontId="30" fillId="18" borderId="16" xfId="0" applyFont="1" applyFill="1" applyBorder="1" applyAlignment="1">
      <alignment horizontal="left" vertical="top" wrapText="1"/>
    </xf>
    <xf numFmtId="0" fontId="30" fillId="18" borderId="22" xfId="0" applyFont="1" applyFill="1" applyBorder="1" applyAlignment="1">
      <alignment horizontal="left" vertical="top" wrapText="1"/>
    </xf>
    <xf numFmtId="0" fontId="28" fillId="0" borderId="23" xfId="0" applyFont="1" applyFill="1" applyBorder="1" applyAlignment="1" applyProtection="1">
      <alignment horizontal="left" vertical="center" wrapText="1"/>
    </xf>
    <xf numFmtId="0" fontId="28" fillId="0" borderId="23" xfId="24" applyFont="1" applyFill="1" applyBorder="1" applyAlignment="1" applyProtection="1">
      <alignment horizontal="left" vertical="center"/>
    </xf>
    <xf numFmtId="0" fontId="42" fillId="17" borderId="23" xfId="0" applyFont="1" applyFill="1" applyBorder="1" applyAlignment="1" applyProtection="1">
      <alignment horizontal="left" vertical="center" wrapText="1"/>
    </xf>
    <xf numFmtId="0" fontId="28" fillId="0" borderId="35"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28" fillId="0" borderId="37" xfId="0" applyFont="1" applyFill="1" applyBorder="1" applyAlignment="1" applyProtection="1">
      <alignment horizontal="left" vertical="center" wrapText="1"/>
    </xf>
    <xf numFmtId="0" fontId="28" fillId="0" borderId="35" xfId="24" applyFont="1" applyFill="1" applyBorder="1" applyAlignment="1" applyProtection="1">
      <alignment horizontal="left" vertical="center"/>
    </xf>
    <xf numFmtId="0" fontId="28" fillId="0" borderId="36" xfId="24" applyFont="1" applyFill="1" applyBorder="1" applyAlignment="1" applyProtection="1">
      <alignment horizontal="left" vertical="center"/>
    </xf>
    <xf numFmtId="0" fontId="28" fillId="0" borderId="37" xfId="24" applyFont="1" applyFill="1" applyBorder="1" applyAlignment="1" applyProtection="1">
      <alignment horizontal="left" vertical="center"/>
    </xf>
    <xf numFmtId="0" fontId="54" fillId="0" borderId="15" xfId="0" applyFont="1" applyFill="1" applyBorder="1" applyAlignment="1" applyProtection="1">
      <alignment horizontal="center" vertical="top" wrapText="1"/>
    </xf>
    <xf numFmtId="0" fontId="54" fillId="0" borderId="6"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35" fillId="0" borderId="2" xfId="0" applyFont="1" applyFill="1" applyBorder="1" applyAlignment="1" applyProtection="1">
      <alignment horizontal="left" vertical="center"/>
    </xf>
    <xf numFmtId="0" fontId="35" fillId="0" borderId="1" xfId="0" applyFont="1" applyFill="1" applyBorder="1" applyAlignment="1" applyProtection="1">
      <alignment horizontal="left" vertical="center"/>
    </xf>
    <xf numFmtId="0" fontId="35" fillId="0" borderId="3" xfId="0" applyFont="1" applyFill="1" applyBorder="1" applyAlignment="1" applyProtection="1">
      <alignment horizontal="left" vertical="center"/>
    </xf>
    <xf numFmtId="1" fontId="42" fillId="17" borderId="17" xfId="24" applyNumberFormat="1" applyFont="1" applyFill="1" applyBorder="1" applyAlignment="1" applyProtection="1">
      <alignment horizontal="center" vertical="center" wrapText="1"/>
    </xf>
    <xf numFmtId="1" fontId="42" fillId="17" borderId="12" xfId="24" applyNumberFormat="1" applyFont="1" applyFill="1" applyBorder="1" applyAlignment="1" applyProtection="1">
      <alignment horizontal="center" vertical="center" wrapText="1"/>
    </xf>
    <xf numFmtId="0" fontId="52" fillId="13" borderId="8" xfId="24" applyFont="1" applyFill="1" applyBorder="1" applyAlignment="1" applyProtection="1">
      <alignment horizontal="left" vertical="center"/>
    </xf>
    <xf numFmtId="0" fontId="52" fillId="13" borderId="0" xfId="24" applyFont="1" applyFill="1" applyBorder="1" applyAlignment="1" applyProtection="1">
      <alignment horizontal="left" vertical="center"/>
    </xf>
    <xf numFmtId="0" fontId="52" fillId="13" borderId="9" xfId="24" applyFont="1" applyFill="1" applyBorder="1" applyAlignment="1" applyProtection="1">
      <alignment horizontal="left" vertical="center"/>
    </xf>
    <xf numFmtId="0" fontId="42" fillId="17" borderId="38" xfId="0" applyFont="1" applyFill="1" applyBorder="1" applyAlignment="1" applyProtection="1">
      <alignment horizontal="left" vertical="center" wrapText="1"/>
    </xf>
    <xf numFmtId="0" fontId="42" fillId="17" borderId="17" xfId="24" applyFont="1" applyFill="1" applyBorder="1" applyAlignment="1" applyProtection="1">
      <alignment horizontal="center" vertical="center"/>
    </xf>
    <xf numFmtId="0" fontId="42" fillId="17" borderId="12" xfId="24" applyFont="1" applyFill="1" applyBorder="1" applyAlignment="1" applyProtection="1">
      <alignment horizontal="center" vertical="center"/>
    </xf>
    <xf numFmtId="3" fontId="42" fillId="17" borderId="17" xfId="24" applyNumberFormat="1" applyFont="1" applyFill="1" applyBorder="1" applyAlignment="1" applyProtection="1">
      <alignment horizontal="center" vertical="center" wrapText="1"/>
    </xf>
    <xf numFmtId="3" fontId="42" fillId="17" borderId="12" xfId="24" applyNumberFormat="1" applyFont="1" applyFill="1" applyBorder="1" applyAlignment="1" applyProtection="1">
      <alignment horizontal="center" vertical="center" wrapText="1"/>
    </xf>
    <xf numFmtId="0" fontId="31" fillId="0" borderId="41" xfId="0" applyFont="1" applyFill="1" applyBorder="1" applyAlignment="1" applyProtection="1">
      <alignment horizontal="center" vertical="center" wrapText="1"/>
    </xf>
    <xf numFmtId="0" fontId="31" fillId="0" borderId="68" xfId="0" applyFont="1" applyFill="1" applyBorder="1" applyAlignment="1" applyProtection="1">
      <alignment horizontal="center" vertical="center" wrapText="1"/>
    </xf>
    <xf numFmtId="0" fontId="54" fillId="0" borderId="0" xfId="0" applyFont="1" applyFill="1" applyAlignment="1" applyProtection="1">
      <alignment horizontal="left" vertical="top" wrapText="1"/>
    </xf>
    <xf numFmtId="0" fontId="45" fillId="17" borderId="69" xfId="24" applyFont="1" applyFill="1" applyBorder="1" applyAlignment="1" applyProtection="1">
      <alignment horizontal="right"/>
    </xf>
    <xf numFmtId="0" fontId="45" fillId="17" borderId="45" xfId="24" applyFont="1" applyFill="1" applyBorder="1" applyAlignment="1" applyProtection="1">
      <alignment horizontal="right"/>
    </xf>
    <xf numFmtId="0" fontId="29" fillId="0" borderId="35" xfId="24" applyFont="1" applyFill="1" applyBorder="1" applyAlignment="1" applyProtection="1">
      <alignment horizontal="left" vertical="center"/>
    </xf>
    <xf numFmtId="0" fontId="29" fillId="0" borderId="36" xfId="24" applyFont="1" applyFill="1" applyBorder="1" applyAlignment="1" applyProtection="1">
      <alignment horizontal="left" vertical="center"/>
    </xf>
    <xf numFmtId="0" fontId="29" fillId="0" borderId="37" xfId="24" applyFont="1" applyFill="1" applyBorder="1" applyAlignment="1" applyProtection="1">
      <alignment horizontal="left" vertical="center"/>
    </xf>
    <xf numFmtId="0" fontId="29" fillId="0" borderId="23" xfId="24" applyFont="1" applyFill="1" applyBorder="1" applyAlignment="1" applyProtection="1">
      <alignment horizontal="left" vertical="center"/>
    </xf>
    <xf numFmtId="0" fontId="46" fillId="17" borderId="23" xfId="0" applyFont="1" applyFill="1" applyBorder="1" applyAlignment="1" applyProtection="1">
      <alignment horizontal="left" vertical="center" wrapText="1"/>
    </xf>
    <xf numFmtId="0" fontId="46" fillId="17" borderId="12" xfId="24" applyFont="1" applyFill="1" applyBorder="1" applyAlignment="1" applyProtection="1">
      <alignment horizontal="center" vertical="center"/>
    </xf>
    <xf numFmtId="3" fontId="46" fillId="17" borderId="12" xfId="24" applyNumberFormat="1" applyFont="1" applyFill="1" applyBorder="1" applyAlignment="1" applyProtection="1">
      <alignment horizontal="center" vertical="center" wrapText="1"/>
    </xf>
    <xf numFmtId="1" fontId="46" fillId="17" borderId="12" xfId="24" applyNumberFormat="1" applyFont="1" applyFill="1" applyBorder="1" applyAlignment="1" applyProtection="1">
      <alignment horizontal="center" vertical="center" wrapText="1"/>
    </xf>
    <xf numFmtId="0" fontId="43" fillId="13" borderId="8" xfId="24" applyFont="1" applyFill="1" applyBorder="1" applyAlignment="1" applyProtection="1">
      <alignment horizontal="left" vertical="center"/>
    </xf>
    <xf numFmtId="0" fontId="43" fillId="13" borderId="0" xfId="24" applyFont="1" applyFill="1" applyBorder="1" applyAlignment="1" applyProtection="1">
      <alignment horizontal="left" vertical="center"/>
    </xf>
    <xf numFmtId="0" fontId="43" fillId="13" borderId="9" xfId="24" applyFont="1" applyFill="1" applyBorder="1" applyAlignment="1" applyProtection="1">
      <alignment horizontal="left" vertical="center"/>
    </xf>
    <xf numFmtId="0" fontId="46" fillId="17" borderId="38" xfId="0" applyFont="1" applyFill="1" applyBorder="1" applyAlignment="1" applyProtection="1">
      <alignment horizontal="left" vertical="center" wrapText="1"/>
    </xf>
    <xf numFmtId="0" fontId="29" fillId="0" borderId="23" xfId="0" applyFont="1" applyFill="1" applyBorder="1" applyAlignment="1" applyProtection="1">
      <alignment horizontal="left" vertical="center" wrapText="1"/>
    </xf>
    <xf numFmtId="0" fontId="29" fillId="14" borderId="1" xfId="0" applyFont="1" applyFill="1" applyBorder="1" applyAlignment="1">
      <alignment horizontal="left" vertical="center" wrapText="1"/>
    </xf>
    <xf numFmtId="0" fontId="29" fillId="14" borderId="3" xfId="0" applyFont="1" applyFill="1" applyBorder="1" applyAlignment="1">
      <alignment horizontal="left" vertical="center" wrapText="1"/>
    </xf>
    <xf numFmtId="0" fontId="30" fillId="0" borderId="70" xfId="0" applyFont="1" applyFill="1" applyBorder="1" applyAlignment="1" applyProtection="1">
      <alignment horizontal="center"/>
    </xf>
    <xf numFmtId="0" fontId="30" fillId="0" borderId="6" xfId="0"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29" fillId="0" borderId="30" xfId="0" applyFont="1" applyFill="1" applyBorder="1" applyAlignment="1" applyProtection="1">
      <alignment horizontal="left" vertical="center" wrapText="1"/>
    </xf>
    <xf numFmtId="0" fontId="47" fillId="17" borderId="69" xfId="24" applyFont="1" applyFill="1" applyBorder="1" applyAlignment="1" applyProtection="1">
      <alignment horizontal="right"/>
    </xf>
    <xf numFmtId="0" fontId="47" fillId="17" borderId="45" xfId="24" applyFont="1" applyFill="1" applyBorder="1" applyAlignment="1" applyProtection="1">
      <alignment horizontal="right"/>
    </xf>
    <xf numFmtId="0" fontId="29" fillId="0" borderId="24" xfId="0" applyFont="1" applyFill="1" applyBorder="1" applyAlignment="1" applyProtection="1">
      <alignment horizontal="left" vertical="center" wrapText="1"/>
    </xf>
    <xf numFmtId="0" fontId="29"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37" xfId="0" applyFont="1" applyFill="1" applyBorder="1" applyAlignment="1" applyProtection="1">
      <alignment horizontal="left" vertical="center" wrapText="1"/>
    </xf>
    <xf numFmtId="168" fontId="55" fillId="17" borderId="71" xfId="0" applyNumberFormat="1" applyFont="1" applyFill="1" applyBorder="1" applyAlignment="1" applyProtection="1">
      <alignment horizontal="right" vertical="center"/>
    </xf>
    <xf numFmtId="168" fontId="55" fillId="17" borderId="72" xfId="0" applyNumberFormat="1" applyFont="1" applyFill="1" applyBorder="1" applyAlignment="1" applyProtection="1">
      <alignment horizontal="right" vertical="center"/>
    </xf>
    <xf numFmtId="0" fontId="24" fillId="17" borderId="73" xfId="0" applyFont="1" applyFill="1" applyBorder="1" applyAlignment="1" applyProtection="1">
      <alignment horizontal="center" vertical="center" wrapText="1"/>
    </xf>
    <xf numFmtId="0" fontId="24" fillId="17" borderId="61" xfId="0" applyFont="1" applyFill="1" applyBorder="1" applyAlignment="1" applyProtection="1">
      <alignment horizontal="center" vertical="center" wrapText="1"/>
    </xf>
    <xf numFmtId="0" fontId="24" fillId="17" borderId="74" xfId="0" applyFont="1" applyFill="1" applyBorder="1" applyAlignment="1" applyProtection="1">
      <alignment horizontal="center" vertical="center" wrapText="1"/>
    </xf>
    <xf numFmtId="0" fontId="24" fillId="17" borderId="75" xfId="0" applyFont="1" applyFill="1" applyBorder="1" applyAlignment="1" applyProtection="1">
      <alignment horizontal="center" vertical="center" wrapText="1"/>
    </xf>
    <xf numFmtId="164" fontId="24" fillId="17" borderId="76" xfId="0" applyNumberFormat="1" applyFont="1" applyFill="1" applyBorder="1" applyAlignment="1" applyProtection="1">
      <alignment horizontal="center" vertical="center" wrapText="1"/>
    </xf>
    <xf numFmtId="164" fontId="24" fillId="17" borderId="63" xfId="0" applyNumberFormat="1" applyFont="1" applyFill="1" applyBorder="1" applyAlignment="1" applyProtection="1">
      <alignment horizontal="center" vertical="center" wrapText="1"/>
    </xf>
    <xf numFmtId="168" fontId="36" fillId="0" borderId="77" xfId="0" applyNumberFormat="1" applyFont="1" applyBorder="1" applyAlignment="1" applyProtection="1">
      <alignment horizontal="center" vertical="center" wrapText="1"/>
    </xf>
    <xf numFmtId="168" fontId="36" fillId="0" borderId="78" xfId="0" applyNumberFormat="1" applyFont="1" applyBorder="1" applyAlignment="1" applyProtection="1">
      <alignment horizontal="center" vertical="center"/>
    </xf>
    <xf numFmtId="168" fontId="35" fillId="0" borderId="2" xfId="0" applyNumberFormat="1" applyFont="1" applyBorder="1" applyAlignment="1" applyProtection="1">
      <alignment horizontal="left" vertical="top"/>
    </xf>
    <xf numFmtId="168" fontId="35" fillId="0" borderId="1" xfId="0" applyNumberFormat="1" applyFont="1" applyBorder="1" applyAlignment="1" applyProtection="1">
      <alignment horizontal="left" vertical="top"/>
    </xf>
    <xf numFmtId="168" fontId="35" fillId="0" borderId="3" xfId="0" applyNumberFormat="1" applyFont="1" applyBorder="1" applyAlignment="1" applyProtection="1">
      <alignment horizontal="left" vertical="top"/>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1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'S.H-INGRESOS'!$C$67:$C$69</c:f>
              <c:numCache>
                <c:formatCode>#,##0</c:formatCode>
                <c:ptCount val="3"/>
                <c:pt idx="0">
                  <c:v>3079173</c:v>
                </c:pt>
                <c:pt idx="1">
                  <c:v>29082878</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68082464"/>
        <c:axId val="268082856"/>
      </c:barChart>
      <c:catAx>
        <c:axId val="2680824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8082856"/>
        <c:crosses val="autoZero"/>
        <c:auto val="1"/>
        <c:lblAlgn val="ctr"/>
        <c:lblOffset val="100"/>
        <c:noMultiLvlLbl val="0"/>
      </c:catAx>
      <c:valAx>
        <c:axId val="268082856"/>
        <c:scaling>
          <c:orientation val="minMax"/>
        </c:scaling>
        <c:delete val="1"/>
        <c:axPos val="l"/>
        <c:majorGridlines/>
        <c:numFmt formatCode="#,##0" sourceLinked="1"/>
        <c:majorTickMark val="out"/>
        <c:minorTickMark val="none"/>
        <c:tickLblPos val="nextTo"/>
        <c:crossAx val="2680824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3079173</c:v>
                </c:pt>
                <c:pt idx="1">
                  <c:v>0</c:v>
                </c:pt>
                <c:pt idx="2">
                  <c:v>0</c:v>
                </c:pt>
                <c:pt idx="3">
                  <c:v>29115355</c:v>
                </c:pt>
                <c:pt idx="4">
                  <c:v>7520</c:v>
                </c:pt>
                <c:pt idx="5">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268081288"/>
        <c:axId val="268083248"/>
        <c:axId val="0"/>
      </c:bar3DChart>
      <c:catAx>
        <c:axId val="26808128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8083248"/>
        <c:crosses val="autoZero"/>
        <c:auto val="1"/>
        <c:lblAlgn val="ctr"/>
        <c:lblOffset val="100"/>
        <c:noMultiLvlLbl val="0"/>
      </c:catAx>
      <c:valAx>
        <c:axId val="268083248"/>
        <c:scaling>
          <c:orientation val="minMax"/>
        </c:scaling>
        <c:delete val="1"/>
        <c:axPos val="b"/>
        <c:majorGridlines/>
        <c:numFmt formatCode="_(* #,##0_);_(* \(#,##0\);_(* &quot;-&quot;_);_(@_)" sourceLinked="1"/>
        <c:majorTickMark val="out"/>
        <c:minorTickMark val="none"/>
        <c:tickLblPos val="nextTo"/>
        <c:crossAx val="26808128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'S.H. EGRESOS'!$C$79:$C$83</c:f>
              <c:numCache>
                <c:formatCode>#,##0</c:formatCode>
                <c:ptCount val="5"/>
                <c:pt idx="0">
                  <c:v>0</c:v>
                </c:pt>
                <c:pt idx="1">
                  <c:v>0</c:v>
                </c:pt>
                <c:pt idx="2">
                  <c:v>0</c:v>
                </c:pt>
                <c:pt idx="3">
                  <c:v>5000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68080112"/>
        <c:axId val="268080504"/>
      </c:barChart>
      <c:catAx>
        <c:axId val="26808011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8080504"/>
        <c:crosses val="autoZero"/>
        <c:auto val="1"/>
        <c:lblAlgn val="ctr"/>
        <c:lblOffset val="100"/>
        <c:noMultiLvlLbl val="0"/>
      </c:catAx>
      <c:valAx>
        <c:axId val="268080504"/>
        <c:scaling>
          <c:orientation val="minMax"/>
        </c:scaling>
        <c:delete val="1"/>
        <c:axPos val="l"/>
        <c:majorGridlines/>
        <c:numFmt formatCode="#,##0" sourceLinked="1"/>
        <c:majorTickMark val="out"/>
        <c:minorTickMark val="none"/>
        <c:tickLblPos val="nextTo"/>
        <c:crossAx val="26808011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5BBA-4B1B-8328-33E644E5108F}"/>
              </c:ext>
            </c:extLst>
          </c:dPt>
          <c:dPt>
            <c:idx val="2"/>
            <c:invertIfNegative val="0"/>
            <c:bubble3D val="0"/>
            <c:spPr>
              <a:solidFill>
                <a:srgbClr val="009900"/>
              </a:solidFill>
            </c:spPr>
            <c:extLs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5BBA-4B1B-8328-33E644E5108F}"/>
              </c:ext>
            </c:extLst>
          </c:dPt>
          <c:dPt>
            <c:idx val="4"/>
            <c:invertIfNegative val="0"/>
            <c:bubble3D val="0"/>
            <c:spPr>
              <a:solidFill>
                <a:srgbClr val="7030A0"/>
              </a:solidFill>
            </c:spPr>
            <c:extLs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268082072"/>
        <c:axId val="269103464"/>
        <c:axId val="0"/>
      </c:bar3DChart>
      <c:catAx>
        <c:axId val="26808207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9103464"/>
        <c:crosses val="autoZero"/>
        <c:auto val="1"/>
        <c:lblAlgn val="ctr"/>
        <c:lblOffset val="100"/>
        <c:noMultiLvlLbl val="0"/>
      </c:catAx>
      <c:valAx>
        <c:axId val="269103464"/>
        <c:scaling>
          <c:orientation val="minMax"/>
        </c:scaling>
        <c:delete val="1"/>
        <c:axPos val="b"/>
        <c:majorGridlines/>
        <c:numFmt formatCode="_(* #,##0_);_(* \(#,##0\);_(* &quot;-&quot;_);_(@_)" sourceLinked="1"/>
        <c:majorTickMark val="out"/>
        <c:minorTickMark val="none"/>
        <c:tickLblPos val="nextTo"/>
        <c:crossAx val="26808207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a:extLst>
            <a:ext uri="{FF2B5EF4-FFF2-40B4-BE49-F238E27FC236}">
              <a16:creationId xmlns:a16="http://schemas.microsoft.com/office/drawing/2014/main" id="{00000000-0008-0000-04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a:extLst>
            <a:ext uri="{FF2B5EF4-FFF2-40B4-BE49-F238E27FC236}">
              <a16:creationId xmlns:a16="http://schemas.microsoft.com/office/drawing/2014/main" id="{00000000-0008-0000-04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a:extLst>
            <a:ext uri="{FF2B5EF4-FFF2-40B4-BE49-F238E27FC236}">
              <a16:creationId xmlns:a16="http://schemas.microsoft.com/office/drawing/2014/main" id="{00000000-0008-0000-05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a:extLst>
            <a:ext uri="{FF2B5EF4-FFF2-40B4-BE49-F238E27FC236}">
              <a16:creationId xmlns:a16="http://schemas.microsoft.com/office/drawing/2014/main" id="{00000000-0008-0000-0500-000080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2010\Desktop\SAN%20CRISTOBAL%20DE%20LA%20BARRANCA\PRESUPUESTO%20san%20cristobal%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RAMACION"/>
      <sheetName val="PROGRAMACION (2)"/>
      <sheetName val="PROGRAMACION (3)"/>
      <sheetName val="PROGRAMACION (4)"/>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San Cristóbal de la Barranca,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topLeftCell="A4" zoomScale="90" zoomScaleNormal="90" workbookViewId="0">
      <selection activeCell="B15" sqref="B15"/>
    </sheetView>
  </sheetViews>
  <sheetFormatPr baseColWidth="10" defaultRowHeight="15" x14ac:dyDescent="0.25"/>
  <cols>
    <col min="1" max="1" width="7.28515625" customWidth="1"/>
    <col min="2" max="2" width="110.85546875" customWidth="1"/>
  </cols>
  <sheetData>
    <row r="1" spans="1:2" ht="23.25" customHeight="1" x14ac:dyDescent="0.25">
      <c r="A1" s="282" t="s">
        <v>343</v>
      </c>
      <c r="B1" s="283"/>
    </row>
    <row r="2" spans="1:2" ht="18" customHeight="1" x14ac:dyDescent="0.25">
      <c r="A2" s="284"/>
      <c r="B2" s="285"/>
    </row>
    <row r="3" spans="1:2" ht="21" customHeight="1" x14ac:dyDescent="0.25">
      <c r="A3" s="162"/>
      <c r="B3" s="163" t="s">
        <v>679</v>
      </c>
    </row>
    <row r="4" spans="1:2" ht="21" x14ac:dyDescent="0.25">
      <c r="A4" s="160" t="s">
        <v>0</v>
      </c>
      <c r="B4" s="161" t="s">
        <v>2</v>
      </c>
    </row>
    <row r="5" spans="1:2" ht="33" customHeight="1" x14ac:dyDescent="0.25">
      <c r="A5" s="158">
        <v>1</v>
      </c>
      <c r="B5" s="239" t="s">
        <v>809</v>
      </c>
    </row>
    <row r="6" spans="1:2" ht="33" customHeight="1" x14ac:dyDescent="0.25">
      <c r="A6" s="158">
        <v>2</v>
      </c>
      <c r="B6" s="239" t="s">
        <v>806</v>
      </c>
    </row>
    <row r="7" spans="1:2" ht="33" customHeight="1" x14ac:dyDescent="0.25">
      <c r="A7" s="158">
        <v>3</v>
      </c>
      <c r="B7" s="239" t="s">
        <v>810</v>
      </c>
    </row>
    <row r="8" spans="1:2" ht="33" customHeight="1" x14ac:dyDescent="0.25">
      <c r="A8" s="158">
        <v>4</v>
      </c>
      <c r="B8" s="239" t="s">
        <v>811</v>
      </c>
    </row>
    <row r="9" spans="1:2" ht="33" customHeight="1" x14ac:dyDescent="0.25">
      <c r="A9" s="158">
        <v>5</v>
      </c>
      <c r="B9" s="239" t="s">
        <v>807</v>
      </c>
    </row>
    <row r="10" spans="1:2" ht="33" customHeight="1" x14ac:dyDescent="0.25">
      <c r="A10" s="158">
        <v>6</v>
      </c>
      <c r="B10" s="240" t="s">
        <v>808</v>
      </c>
    </row>
    <row r="11" spans="1:2" ht="33" customHeight="1" x14ac:dyDescent="0.25">
      <c r="A11" s="158">
        <v>7</v>
      </c>
      <c r="B11" s="240" t="s">
        <v>812</v>
      </c>
    </row>
    <row r="12" spans="1:2" ht="33" customHeight="1" x14ac:dyDescent="0.25">
      <c r="A12" s="158">
        <v>8</v>
      </c>
      <c r="B12" s="240" t="s">
        <v>813</v>
      </c>
    </row>
    <row r="13" spans="1:2" ht="33" customHeight="1" x14ac:dyDescent="0.25">
      <c r="A13" s="158">
        <v>9</v>
      </c>
      <c r="B13" s="240" t="s">
        <v>814</v>
      </c>
    </row>
    <row r="14" spans="1:2" ht="33" customHeight="1" thickBot="1" x14ac:dyDescent="0.3">
      <c r="A14" s="158">
        <v>10</v>
      </c>
      <c r="B14" s="241" t="s">
        <v>815</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abSelected="1" zoomScaleNormal="100" zoomScalePageLayoutView="90" workbookViewId="0">
      <selection sqref="A1:C1"/>
    </sheetView>
  </sheetViews>
  <sheetFormatPr baseColWidth="10" defaultColWidth="0" defaultRowHeight="36.75" customHeight="1" x14ac:dyDescent="0.25"/>
  <cols>
    <col min="1" max="1" width="7.5703125" style="40" customWidth="1"/>
    <col min="2" max="2" width="78.28515625" style="41" customWidth="1"/>
    <col min="3" max="3" width="21.7109375" style="70" customWidth="1"/>
    <col min="4" max="16384" width="0" style="39" hidden="1"/>
  </cols>
  <sheetData>
    <row r="1" spans="1:4" ht="53.25" customHeight="1" x14ac:dyDescent="0.25">
      <c r="A1" s="503" t="s">
        <v>677</v>
      </c>
      <c r="B1" s="504"/>
      <c r="C1" s="504"/>
    </row>
    <row r="2" spans="1:4" s="75" customFormat="1" ht="28.5" customHeight="1" x14ac:dyDescent="0.25">
      <c r="A2" s="505" t="str">
        <f>'Objetivos PMD'!$B$3</f>
        <v>Municipio:  SAN CRISTOBAL DE LA BARRANCA, JALISCO.</v>
      </c>
      <c r="B2" s="506"/>
      <c r="C2" s="507"/>
      <c r="D2" s="181"/>
    </row>
    <row r="3" spans="1:4" s="80" customFormat="1" ht="22.5" customHeight="1" x14ac:dyDescent="0.25">
      <c r="A3" s="497" t="s">
        <v>113</v>
      </c>
      <c r="B3" s="499" t="s">
        <v>2</v>
      </c>
      <c r="C3" s="501" t="s">
        <v>114</v>
      </c>
      <c r="D3" s="182"/>
    </row>
    <row r="4" spans="1:4" s="80" customFormat="1" ht="15" customHeight="1" x14ac:dyDescent="0.25">
      <c r="A4" s="498"/>
      <c r="B4" s="500"/>
      <c r="C4" s="502"/>
      <c r="D4" s="182"/>
    </row>
    <row r="5" spans="1:4" s="80" customFormat="1" ht="3.75" customHeight="1" x14ac:dyDescent="0.25">
      <c r="A5" s="217"/>
      <c r="B5" s="218"/>
      <c r="C5" s="219"/>
      <c r="D5" s="182"/>
    </row>
    <row r="6" spans="1:4" s="81" customFormat="1" ht="25.5" customHeight="1" x14ac:dyDescent="0.25">
      <c r="A6" s="220">
        <v>1</v>
      </c>
      <c r="B6" s="221" t="s">
        <v>6</v>
      </c>
      <c r="C6" s="222">
        <f>C7+C16+C27+C28+C29+C30+C31+C44</f>
        <v>851136</v>
      </c>
      <c r="D6" s="183"/>
    </row>
    <row r="7" spans="1:4" s="82" customFormat="1" ht="25.5" customHeight="1" x14ac:dyDescent="0.25">
      <c r="A7" s="200">
        <v>1.1000000000000001</v>
      </c>
      <c r="B7" s="72" t="s">
        <v>115</v>
      </c>
      <c r="C7" s="201">
        <f>SUM(C8)</f>
        <v>2380</v>
      </c>
      <c r="D7" s="184"/>
    </row>
    <row r="8" spans="1:4" s="82" customFormat="1" ht="25.5" customHeight="1" x14ac:dyDescent="0.25">
      <c r="A8" s="200" t="s">
        <v>355</v>
      </c>
      <c r="B8" s="216" t="s">
        <v>116</v>
      </c>
      <c r="C8" s="212">
        <f>SUM(C9:C15)</f>
        <v>2380</v>
      </c>
      <c r="D8" s="184"/>
    </row>
    <row r="9" spans="1:4" s="83" customFormat="1" ht="25.5" customHeight="1" x14ac:dyDescent="0.25">
      <c r="A9" s="204" t="s">
        <v>356</v>
      </c>
      <c r="B9" s="73" t="s">
        <v>117</v>
      </c>
      <c r="C9" s="280">
        <v>2380</v>
      </c>
      <c r="D9" s="185"/>
    </row>
    <row r="10" spans="1:4" s="83" customFormat="1" ht="42.75" customHeight="1" x14ac:dyDescent="0.25">
      <c r="A10" s="204" t="s">
        <v>357</v>
      </c>
      <c r="B10" s="73" t="s">
        <v>118</v>
      </c>
      <c r="C10" s="205">
        <v>0</v>
      </c>
      <c r="D10" s="185"/>
    </row>
    <row r="11" spans="1:4" s="83" customFormat="1" ht="25.5" customHeight="1" x14ac:dyDescent="0.25">
      <c r="A11" s="204" t="s">
        <v>358</v>
      </c>
      <c r="B11" s="73" t="s">
        <v>119</v>
      </c>
      <c r="C11" s="205">
        <v>0</v>
      </c>
      <c r="D11" s="185"/>
    </row>
    <row r="12" spans="1:4" s="83" customFormat="1" ht="25.5" customHeight="1" x14ac:dyDescent="0.25">
      <c r="A12" s="204" t="s">
        <v>359</v>
      </c>
      <c r="B12" s="73" t="s">
        <v>120</v>
      </c>
      <c r="C12" s="205">
        <v>0</v>
      </c>
      <c r="D12" s="185"/>
    </row>
    <row r="13" spans="1:4" s="83" customFormat="1" ht="25.5" customHeight="1" x14ac:dyDescent="0.25">
      <c r="A13" s="204" t="s">
        <v>360</v>
      </c>
      <c r="B13" s="73" t="s">
        <v>121</v>
      </c>
      <c r="C13" s="205">
        <v>0</v>
      </c>
      <c r="D13" s="185"/>
    </row>
    <row r="14" spans="1:4" s="83" customFormat="1" ht="25.5" customHeight="1" x14ac:dyDescent="0.25">
      <c r="A14" s="204" t="s">
        <v>361</v>
      </c>
      <c r="B14" s="73" t="s">
        <v>122</v>
      </c>
      <c r="C14" s="205">
        <v>0</v>
      </c>
      <c r="D14" s="185"/>
    </row>
    <row r="15" spans="1:4" s="83" customFormat="1" ht="25.5" customHeight="1" x14ac:dyDescent="0.25">
      <c r="A15" s="204" t="s">
        <v>362</v>
      </c>
      <c r="B15" s="73" t="s">
        <v>123</v>
      </c>
      <c r="C15" s="205">
        <v>0</v>
      </c>
      <c r="D15" s="185"/>
    </row>
    <row r="16" spans="1:4" s="74" customFormat="1" ht="25.5" customHeight="1" x14ac:dyDescent="0.25">
      <c r="A16" s="202">
        <v>1.2</v>
      </c>
      <c r="B16" s="215" t="s">
        <v>124</v>
      </c>
      <c r="C16" s="214">
        <f>C17+C20+C23</f>
        <v>841256</v>
      </c>
      <c r="D16" s="186"/>
    </row>
    <row r="17" spans="1:4" s="84" customFormat="1" ht="25.5" customHeight="1" x14ac:dyDescent="0.25">
      <c r="A17" s="200" t="s">
        <v>363</v>
      </c>
      <c r="B17" s="216" t="s">
        <v>125</v>
      </c>
      <c r="C17" s="212">
        <f>SUM(C18:C19)</f>
        <v>778447</v>
      </c>
      <c r="D17" s="187"/>
    </row>
    <row r="18" spans="1:4" s="83" customFormat="1" ht="25.5" customHeight="1" x14ac:dyDescent="0.25">
      <c r="A18" s="204" t="s">
        <v>364</v>
      </c>
      <c r="B18" s="73" t="s">
        <v>126</v>
      </c>
      <c r="C18" s="280">
        <v>602116</v>
      </c>
      <c r="D18" s="185"/>
    </row>
    <row r="19" spans="1:4" s="83" customFormat="1" ht="25.5" customHeight="1" x14ac:dyDescent="0.25">
      <c r="A19" s="204" t="s">
        <v>365</v>
      </c>
      <c r="B19" s="73" t="s">
        <v>127</v>
      </c>
      <c r="C19" s="280">
        <v>176331</v>
      </c>
      <c r="D19" s="185"/>
    </row>
    <row r="20" spans="1:4" s="82" customFormat="1" ht="25.5" customHeight="1" x14ac:dyDescent="0.25">
      <c r="A20" s="200" t="s">
        <v>366</v>
      </c>
      <c r="B20" s="216" t="s">
        <v>128</v>
      </c>
      <c r="C20" s="212">
        <f>SUM(C21:C22)</f>
        <v>60809</v>
      </c>
      <c r="D20" s="184"/>
    </row>
    <row r="21" spans="1:4" s="83" customFormat="1" ht="25.5" customHeight="1" x14ac:dyDescent="0.25">
      <c r="A21" s="204" t="s">
        <v>367</v>
      </c>
      <c r="B21" s="73" t="s">
        <v>129</v>
      </c>
      <c r="C21" s="205">
        <v>53809</v>
      </c>
      <c r="D21" s="185"/>
    </row>
    <row r="22" spans="1:4" s="83" customFormat="1" ht="25.5" customHeight="1" x14ac:dyDescent="0.25">
      <c r="A22" s="204" t="s">
        <v>368</v>
      </c>
      <c r="B22" s="73" t="s">
        <v>130</v>
      </c>
      <c r="C22" s="205">
        <v>7000</v>
      </c>
      <c r="D22" s="185"/>
    </row>
    <row r="23" spans="1:4" s="82" customFormat="1" ht="25.5" customHeight="1" x14ac:dyDescent="0.25">
      <c r="A23" s="200" t="s">
        <v>369</v>
      </c>
      <c r="B23" s="216" t="s">
        <v>131</v>
      </c>
      <c r="C23" s="212">
        <f>SUM(C24:C26)</f>
        <v>2000</v>
      </c>
      <c r="D23" s="184"/>
    </row>
    <row r="24" spans="1:4" s="83" customFormat="1" ht="25.5" customHeight="1" x14ac:dyDescent="0.25">
      <c r="A24" s="204" t="s">
        <v>370</v>
      </c>
      <c r="B24" s="73" t="s">
        <v>132</v>
      </c>
      <c r="C24" s="205">
        <v>2000</v>
      </c>
      <c r="D24" s="185"/>
    </row>
    <row r="25" spans="1:4" s="83" customFormat="1" ht="25.5" customHeight="1" x14ac:dyDescent="0.25">
      <c r="A25" s="204" t="s">
        <v>371</v>
      </c>
      <c r="B25" s="73" t="s">
        <v>133</v>
      </c>
      <c r="C25" s="205">
        <v>0</v>
      </c>
      <c r="D25" s="185"/>
    </row>
    <row r="26" spans="1:4" s="83" customFormat="1" ht="25.5" customHeight="1" x14ac:dyDescent="0.25">
      <c r="A26" s="204" t="s">
        <v>372</v>
      </c>
      <c r="B26" s="73" t="s">
        <v>134</v>
      </c>
      <c r="C26" s="205">
        <v>0</v>
      </c>
      <c r="D26" s="185"/>
    </row>
    <row r="27" spans="1:4" s="87" customFormat="1" ht="30" customHeight="1" x14ac:dyDescent="0.25">
      <c r="A27" s="200">
        <v>1.3</v>
      </c>
      <c r="B27" s="72" t="s">
        <v>135</v>
      </c>
      <c r="C27" s="201">
        <v>0</v>
      </c>
      <c r="D27" s="188"/>
    </row>
    <row r="28" spans="1:4" s="87" customFormat="1" ht="25.5" customHeight="1" x14ac:dyDescent="0.25">
      <c r="A28" s="200">
        <v>1.4</v>
      </c>
      <c r="B28" s="72" t="s">
        <v>136</v>
      </c>
      <c r="C28" s="201">
        <v>0</v>
      </c>
      <c r="D28" s="188"/>
    </row>
    <row r="29" spans="1:4" s="87" customFormat="1" ht="25.5" customHeight="1" x14ac:dyDescent="0.25">
      <c r="A29" s="200">
        <v>1.5</v>
      </c>
      <c r="B29" s="72" t="s">
        <v>137</v>
      </c>
      <c r="C29" s="201">
        <v>0</v>
      </c>
      <c r="D29" s="188"/>
    </row>
    <row r="30" spans="1:4" s="87" customFormat="1" ht="25.5" customHeight="1" x14ac:dyDescent="0.25">
      <c r="A30" s="200">
        <v>1.6</v>
      </c>
      <c r="B30" s="72" t="s">
        <v>138</v>
      </c>
      <c r="C30" s="201">
        <v>0</v>
      </c>
      <c r="D30" s="188"/>
    </row>
    <row r="31" spans="1:4" s="89" customFormat="1" ht="25.5" customHeight="1" x14ac:dyDescent="0.25">
      <c r="A31" s="200">
        <v>1.7</v>
      </c>
      <c r="B31" s="88" t="s">
        <v>139</v>
      </c>
      <c r="C31" s="201">
        <f>C32+C34+C36+C38+C42</f>
        <v>7500</v>
      </c>
      <c r="D31" s="189"/>
    </row>
    <row r="32" spans="1:4" s="82" customFormat="1" ht="25.5" customHeight="1" x14ac:dyDescent="0.25">
      <c r="A32" s="202" t="s">
        <v>373</v>
      </c>
      <c r="B32" s="91" t="s">
        <v>140</v>
      </c>
      <c r="C32" s="203">
        <f>SUM(C33)</f>
        <v>7500</v>
      </c>
      <c r="D32" s="184"/>
    </row>
    <row r="33" spans="1:4" s="85" customFormat="1" ht="25.5" customHeight="1" x14ac:dyDescent="0.25">
      <c r="A33" s="204" t="s">
        <v>374</v>
      </c>
      <c r="B33" s="73" t="s">
        <v>141</v>
      </c>
      <c r="C33" s="205">
        <v>7500</v>
      </c>
      <c r="D33" s="190"/>
    </row>
    <row r="34" spans="1:4" s="82" customFormat="1" ht="25.5" customHeight="1" x14ac:dyDescent="0.25">
      <c r="A34" s="202" t="s">
        <v>375</v>
      </c>
      <c r="B34" s="110" t="s">
        <v>142</v>
      </c>
      <c r="C34" s="206">
        <f>SUM(C35)</f>
        <v>0</v>
      </c>
      <c r="D34" s="184"/>
    </row>
    <row r="35" spans="1:4" s="85" customFormat="1" ht="25.5" customHeight="1" x14ac:dyDescent="0.25">
      <c r="A35" s="204" t="s">
        <v>376</v>
      </c>
      <c r="B35" s="73" t="s">
        <v>143</v>
      </c>
      <c r="C35" s="205">
        <v>0</v>
      </c>
      <c r="D35" s="190"/>
    </row>
    <row r="36" spans="1:4" s="82" customFormat="1" ht="25.5" customHeight="1" x14ac:dyDescent="0.25">
      <c r="A36" s="202" t="s">
        <v>377</v>
      </c>
      <c r="B36" s="91" t="s">
        <v>144</v>
      </c>
      <c r="C36" s="203">
        <f>SUM(C37)</f>
        <v>0</v>
      </c>
      <c r="D36" s="184"/>
    </row>
    <row r="37" spans="1:4" s="85" customFormat="1" ht="25.5" customHeight="1" x14ac:dyDescent="0.25">
      <c r="A37" s="204" t="s">
        <v>378</v>
      </c>
      <c r="B37" s="73" t="s">
        <v>145</v>
      </c>
      <c r="C37" s="205">
        <v>0</v>
      </c>
      <c r="D37" s="190"/>
    </row>
    <row r="38" spans="1:4" s="82" customFormat="1" ht="25.5" customHeight="1" x14ac:dyDescent="0.25">
      <c r="A38" s="202" t="s">
        <v>379</v>
      </c>
      <c r="B38" s="91" t="s">
        <v>146</v>
      </c>
      <c r="C38" s="203">
        <f>SUM(C39:C41)</f>
        <v>0</v>
      </c>
      <c r="D38" s="184"/>
    </row>
    <row r="39" spans="1:4" s="85" customFormat="1" ht="25.5" customHeight="1" x14ac:dyDescent="0.25">
      <c r="A39" s="204" t="s">
        <v>380</v>
      </c>
      <c r="B39" s="73" t="s">
        <v>147</v>
      </c>
      <c r="C39" s="205">
        <v>0</v>
      </c>
      <c r="D39" s="190"/>
    </row>
    <row r="40" spans="1:4" s="85" customFormat="1" ht="25.5" customHeight="1" x14ac:dyDescent="0.25">
      <c r="A40" s="204" t="s">
        <v>381</v>
      </c>
      <c r="B40" s="73" t="s">
        <v>148</v>
      </c>
      <c r="C40" s="205">
        <v>0</v>
      </c>
      <c r="D40" s="190"/>
    </row>
    <row r="41" spans="1:4" s="85" customFormat="1" ht="25.5" customHeight="1" x14ac:dyDescent="0.25">
      <c r="A41" s="204" t="s">
        <v>382</v>
      </c>
      <c r="B41" s="73" t="s">
        <v>149</v>
      </c>
      <c r="C41" s="205">
        <v>0</v>
      </c>
      <c r="D41" s="190"/>
    </row>
    <row r="42" spans="1:4" s="82" customFormat="1" ht="25.5" customHeight="1" x14ac:dyDescent="0.25">
      <c r="A42" s="202" t="s">
        <v>383</v>
      </c>
      <c r="B42" s="91" t="s">
        <v>150</v>
      </c>
      <c r="C42" s="203">
        <f>SUM(C43)</f>
        <v>0</v>
      </c>
      <c r="D42" s="184"/>
    </row>
    <row r="43" spans="1:4" s="85" customFormat="1" ht="25.5" customHeight="1" x14ac:dyDescent="0.25">
      <c r="A43" s="204" t="s">
        <v>384</v>
      </c>
      <c r="B43" s="73" t="s">
        <v>151</v>
      </c>
      <c r="C43" s="205">
        <v>0</v>
      </c>
      <c r="D43" s="190"/>
    </row>
    <row r="44" spans="1:4" s="82" customFormat="1" ht="25.5" customHeight="1" x14ac:dyDescent="0.25">
      <c r="A44" s="200">
        <v>1.8</v>
      </c>
      <c r="B44" s="72" t="s">
        <v>152</v>
      </c>
      <c r="C44" s="201">
        <f>C45</f>
        <v>0</v>
      </c>
      <c r="D44" s="184"/>
    </row>
    <row r="45" spans="1:4" s="82" customFormat="1" ht="25.5" customHeight="1" x14ac:dyDescent="0.25">
      <c r="A45" s="202" t="s">
        <v>385</v>
      </c>
      <c r="B45" s="91" t="s">
        <v>153</v>
      </c>
      <c r="C45" s="203">
        <f>SUM(C46:C47)</f>
        <v>0</v>
      </c>
      <c r="D45" s="184"/>
    </row>
    <row r="46" spans="1:4" s="85" customFormat="1" ht="25.5" customHeight="1" x14ac:dyDescent="0.25">
      <c r="A46" s="204" t="s">
        <v>386</v>
      </c>
      <c r="B46" s="73" t="s">
        <v>153</v>
      </c>
      <c r="C46" s="205">
        <v>0</v>
      </c>
      <c r="D46" s="190"/>
    </row>
    <row r="47" spans="1:4" s="85" customFormat="1" ht="25.5" customHeight="1" x14ac:dyDescent="0.25">
      <c r="A47" s="204" t="s">
        <v>387</v>
      </c>
      <c r="B47" s="73" t="s">
        <v>14</v>
      </c>
      <c r="C47" s="205">
        <v>0</v>
      </c>
      <c r="D47" s="190"/>
    </row>
    <row r="48" spans="1:4" s="92" customFormat="1" ht="25.5" customHeight="1" x14ac:dyDescent="0.25">
      <c r="A48" s="220">
        <v>2</v>
      </c>
      <c r="B48" s="223" t="s">
        <v>15</v>
      </c>
      <c r="C48" s="224">
        <f>SUM(C49+C50+C51+C52+C53)</f>
        <v>0</v>
      </c>
      <c r="D48" s="191"/>
    </row>
    <row r="49" spans="1:4" s="74" customFormat="1" ht="25.5" customHeight="1" x14ac:dyDescent="0.25">
      <c r="A49" s="200">
        <v>2.1</v>
      </c>
      <c r="B49" s="72" t="s">
        <v>154</v>
      </c>
      <c r="C49" s="207">
        <v>0</v>
      </c>
      <c r="D49" s="186"/>
    </row>
    <row r="50" spans="1:4" s="74" customFormat="1" ht="25.5" customHeight="1" x14ac:dyDescent="0.25">
      <c r="A50" s="200">
        <v>2.2000000000000002</v>
      </c>
      <c r="B50" s="72" t="s">
        <v>155</v>
      </c>
      <c r="C50" s="207">
        <v>0</v>
      </c>
      <c r="D50" s="186"/>
    </row>
    <row r="51" spans="1:4" s="74" customFormat="1" ht="25.5" customHeight="1" x14ac:dyDescent="0.25">
      <c r="A51" s="200">
        <v>2.2999999999999998</v>
      </c>
      <c r="B51" s="72" t="s">
        <v>156</v>
      </c>
      <c r="C51" s="207">
        <v>0</v>
      </c>
      <c r="D51" s="186"/>
    </row>
    <row r="52" spans="1:4" s="74" customFormat="1" ht="33" customHeight="1" x14ac:dyDescent="0.25">
      <c r="A52" s="200">
        <v>2.4</v>
      </c>
      <c r="B52" s="72" t="s">
        <v>157</v>
      </c>
      <c r="C52" s="207">
        <v>0</v>
      </c>
      <c r="D52" s="186"/>
    </row>
    <row r="53" spans="1:4" s="74" customFormat="1" ht="25.5" customHeight="1" x14ac:dyDescent="0.25">
      <c r="A53" s="200">
        <v>2.5</v>
      </c>
      <c r="B53" s="72" t="s">
        <v>158</v>
      </c>
      <c r="C53" s="207">
        <v>0</v>
      </c>
      <c r="D53" s="186"/>
    </row>
    <row r="54" spans="1:4" s="92" customFormat="1" ht="25.5" customHeight="1" x14ac:dyDescent="0.25">
      <c r="A54" s="220">
        <v>3</v>
      </c>
      <c r="B54" s="225" t="s">
        <v>16</v>
      </c>
      <c r="C54" s="224">
        <f>C55</f>
        <v>0</v>
      </c>
      <c r="D54" s="191"/>
    </row>
    <row r="55" spans="1:4" s="82" customFormat="1" ht="25.5" customHeight="1" x14ac:dyDescent="0.25">
      <c r="A55" s="200">
        <v>3.1</v>
      </c>
      <c r="B55" s="72" t="s">
        <v>159</v>
      </c>
      <c r="C55" s="201">
        <f>SUM(C56)</f>
        <v>0</v>
      </c>
      <c r="D55" s="184"/>
    </row>
    <row r="56" spans="1:4" s="82" customFormat="1" ht="25.5" customHeight="1" x14ac:dyDescent="0.25">
      <c r="A56" s="202" t="s">
        <v>388</v>
      </c>
      <c r="B56" s="91" t="s">
        <v>1</v>
      </c>
      <c r="C56" s="203">
        <f>SUM(C57)</f>
        <v>0</v>
      </c>
      <c r="D56" s="184"/>
    </row>
    <row r="57" spans="1:4" s="85" customFormat="1" ht="25.5" customHeight="1" x14ac:dyDescent="0.25">
      <c r="A57" s="204" t="s">
        <v>389</v>
      </c>
      <c r="B57" s="73" t="s">
        <v>160</v>
      </c>
      <c r="C57" s="208">
        <v>0</v>
      </c>
      <c r="D57" s="190"/>
    </row>
    <row r="58" spans="1:4" s="228" customFormat="1" ht="25.5" customHeight="1" x14ac:dyDescent="0.25">
      <c r="A58" s="220">
        <v>4</v>
      </c>
      <c r="B58" s="226" t="s">
        <v>161</v>
      </c>
      <c r="C58" s="224">
        <f>C59+C79+C80+C160+C167</f>
        <v>707459</v>
      </c>
      <c r="D58" s="227"/>
    </row>
    <row r="59" spans="1:4" s="94" customFormat="1" ht="47.25" customHeight="1" x14ac:dyDescent="0.25">
      <c r="A59" s="200">
        <v>4.0999999999999996</v>
      </c>
      <c r="B59" s="93" t="s">
        <v>162</v>
      </c>
      <c r="C59" s="201">
        <f>C60+C66+C68+C73</f>
        <v>64823</v>
      </c>
      <c r="D59" s="192"/>
    </row>
    <row r="60" spans="1:4" s="94" customFormat="1" ht="25.5" customHeight="1" x14ac:dyDescent="0.25">
      <c r="A60" s="202" t="s">
        <v>390</v>
      </c>
      <c r="B60" s="91" t="s">
        <v>163</v>
      </c>
      <c r="C60" s="203">
        <f>SUM(C61:C65)</f>
        <v>44723</v>
      </c>
      <c r="D60" s="192"/>
    </row>
    <row r="61" spans="1:4" s="85" customFormat="1" ht="25.5" customHeight="1" x14ac:dyDescent="0.25">
      <c r="A61" s="204" t="s">
        <v>391</v>
      </c>
      <c r="B61" s="73" t="s">
        <v>164</v>
      </c>
      <c r="C61" s="208">
        <v>0</v>
      </c>
      <c r="D61" s="190"/>
    </row>
    <row r="62" spans="1:4" s="85" customFormat="1" ht="25.5" customHeight="1" x14ac:dyDescent="0.25">
      <c r="A62" s="204" t="s">
        <v>392</v>
      </c>
      <c r="B62" s="73" t="s">
        <v>165</v>
      </c>
      <c r="C62" s="208">
        <v>44723</v>
      </c>
      <c r="D62" s="190"/>
    </row>
    <row r="63" spans="1:4" s="85" customFormat="1" ht="25.5" customHeight="1" x14ac:dyDescent="0.25">
      <c r="A63" s="204" t="s">
        <v>393</v>
      </c>
      <c r="B63" s="73" t="s">
        <v>166</v>
      </c>
      <c r="C63" s="208">
        <v>0</v>
      </c>
      <c r="D63" s="190"/>
    </row>
    <row r="64" spans="1:4" s="85" customFormat="1" ht="25.5" customHeight="1" x14ac:dyDescent="0.25">
      <c r="A64" s="204" t="s">
        <v>394</v>
      </c>
      <c r="B64" s="73" t="s">
        <v>167</v>
      </c>
      <c r="C64" s="208">
        <v>0</v>
      </c>
      <c r="D64" s="190"/>
    </row>
    <row r="65" spans="1:4" s="85" customFormat="1" ht="25.5" customHeight="1" x14ac:dyDescent="0.25">
      <c r="A65" s="204" t="s">
        <v>395</v>
      </c>
      <c r="B65" s="73" t="s">
        <v>168</v>
      </c>
      <c r="C65" s="208">
        <v>0</v>
      </c>
      <c r="D65" s="190"/>
    </row>
    <row r="66" spans="1:4" s="94" customFormat="1" ht="25.5" customHeight="1" x14ac:dyDescent="0.25">
      <c r="A66" s="202" t="s">
        <v>396</v>
      </c>
      <c r="B66" s="91" t="s">
        <v>169</v>
      </c>
      <c r="C66" s="203">
        <f>C67</f>
        <v>0</v>
      </c>
      <c r="D66" s="192"/>
    </row>
    <row r="67" spans="1:4" s="85" customFormat="1" ht="25.5" customHeight="1" x14ac:dyDescent="0.25">
      <c r="A67" s="204" t="s">
        <v>397</v>
      </c>
      <c r="B67" s="73" t="s">
        <v>170</v>
      </c>
      <c r="C67" s="208">
        <v>0</v>
      </c>
      <c r="D67" s="190"/>
    </row>
    <row r="68" spans="1:4" s="94" customFormat="1" ht="25.5" customHeight="1" x14ac:dyDescent="0.25">
      <c r="A68" s="202" t="s">
        <v>398</v>
      </c>
      <c r="B68" s="91" t="s">
        <v>171</v>
      </c>
      <c r="C68" s="209">
        <f>SUM(C69:C72)</f>
        <v>20100</v>
      </c>
      <c r="D68" s="192"/>
    </row>
    <row r="69" spans="1:4" s="85" customFormat="1" ht="25.5" customHeight="1" x14ac:dyDescent="0.25">
      <c r="A69" s="204" t="s">
        <v>399</v>
      </c>
      <c r="B69" s="73" t="s">
        <v>172</v>
      </c>
      <c r="C69" s="208">
        <v>5000</v>
      </c>
      <c r="D69" s="190"/>
    </row>
    <row r="70" spans="1:4" s="85" customFormat="1" ht="25.5" customHeight="1" x14ac:dyDescent="0.25">
      <c r="A70" s="204" t="s">
        <v>400</v>
      </c>
      <c r="B70" s="95" t="s">
        <v>173</v>
      </c>
      <c r="C70" s="208">
        <v>15100</v>
      </c>
      <c r="D70" s="190"/>
    </row>
    <row r="71" spans="1:4" s="85" customFormat="1" ht="25.5" customHeight="1" x14ac:dyDescent="0.25">
      <c r="A71" s="204" t="s">
        <v>401</v>
      </c>
      <c r="B71" s="73" t="s">
        <v>174</v>
      </c>
      <c r="C71" s="208">
        <v>0</v>
      </c>
      <c r="D71" s="190"/>
    </row>
    <row r="72" spans="1:4" s="85" customFormat="1" ht="25.5" customHeight="1" x14ac:dyDescent="0.25">
      <c r="A72" s="204" t="s">
        <v>402</v>
      </c>
      <c r="B72" s="73" t="s">
        <v>175</v>
      </c>
      <c r="C72" s="208">
        <v>0</v>
      </c>
      <c r="D72" s="190"/>
    </row>
    <row r="73" spans="1:4" s="94" customFormat="1" ht="35.25" customHeight="1" x14ac:dyDescent="0.25">
      <c r="A73" s="202" t="s">
        <v>403</v>
      </c>
      <c r="B73" s="91" t="s">
        <v>176</v>
      </c>
      <c r="C73" s="203">
        <f>SUM(C74:C78)</f>
        <v>0</v>
      </c>
      <c r="D73" s="192"/>
    </row>
    <row r="74" spans="1:4" s="85" customFormat="1" ht="25.5" customHeight="1" x14ac:dyDescent="0.25">
      <c r="A74" s="204" t="s">
        <v>404</v>
      </c>
      <c r="B74" s="73" t="s">
        <v>177</v>
      </c>
      <c r="C74" s="208">
        <v>0</v>
      </c>
      <c r="D74" s="190"/>
    </row>
    <row r="75" spans="1:4" s="85" customFormat="1" ht="25.5" customHeight="1" x14ac:dyDescent="0.25">
      <c r="A75" s="204" t="s">
        <v>405</v>
      </c>
      <c r="B75" s="73" t="s">
        <v>178</v>
      </c>
      <c r="C75" s="208">
        <v>0</v>
      </c>
      <c r="D75" s="190"/>
    </row>
    <row r="76" spans="1:4" s="85" customFormat="1" ht="25.5" customHeight="1" x14ac:dyDescent="0.25">
      <c r="A76" s="204" t="s">
        <v>406</v>
      </c>
      <c r="B76" s="73" t="s">
        <v>179</v>
      </c>
      <c r="C76" s="208">
        <v>0</v>
      </c>
      <c r="D76" s="190"/>
    </row>
    <row r="77" spans="1:4" s="85" customFormat="1" ht="25.5" customHeight="1" x14ac:dyDescent="0.25">
      <c r="A77" s="204" t="s">
        <v>407</v>
      </c>
      <c r="B77" s="73" t="s">
        <v>180</v>
      </c>
      <c r="C77" s="208">
        <v>0</v>
      </c>
      <c r="D77" s="190"/>
    </row>
    <row r="78" spans="1:4" s="85" customFormat="1" ht="25.5" customHeight="1" x14ac:dyDescent="0.25">
      <c r="A78" s="204" t="s">
        <v>408</v>
      </c>
      <c r="B78" s="73" t="s">
        <v>181</v>
      </c>
      <c r="C78" s="208">
        <v>0</v>
      </c>
      <c r="D78" s="190"/>
    </row>
    <row r="79" spans="1:4" s="85" customFormat="1" ht="25.5" customHeight="1" x14ac:dyDescent="0.25">
      <c r="A79" s="200">
        <v>4.2</v>
      </c>
      <c r="B79" s="72" t="s">
        <v>182</v>
      </c>
      <c r="C79" s="201">
        <v>0</v>
      </c>
      <c r="D79" s="190"/>
    </row>
    <row r="80" spans="1:4" s="94" customFormat="1" ht="25.5" customHeight="1" x14ac:dyDescent="0.25">
      <c r="A80" s="200">
        <v>4.3</v>
      </c>
      <c r="B80" s="72" t="s">
        <v>183</v>
      </c>
      <c r="C80" s="201">
        <f>C81+C86+C90+C98+C103+C107+C111+C115+C120+C127+C136+C145+C149+C153</f>
        <v>627267</v>
      </c>
      <c r="D80" s="192"/>
    </row>
    <row r="81" spans="1:4" s="94" customFormat="1" ht="25.5" customHeight="1" x14ac:dyDescent="0.25">
      <c r="A81" s="202" t="s">
        <v>409</v>
      </c>
      <c r="B81" s="91" t="s">
        <v>184</v>
      </c>
      <c r="C81" s="203">
        <f>SUM(C82:C85)</f>
        <v>67140</v>
      </c>
      <c r="D81" s="192"/>
    </row>
    <row r="82" spans="1:4" s="85" customFormat="1" ht="25.5" customHeight="1" x14ac:dyDescent="0.25">
      <c r="A82" s="204" t="s">
        <v>410</v>
      </c>
      <c r="B82" s="73" t="s">
        <v>185</v>
      </c>
      <c r="C82" s="208">
        <v>42540</v>
      </c>
      <c r="D82" s="190"/>
    </row>
    <row r="83" spans="1:4" s="85" customFormat="1" ht="25.5" customHeight="1" x14ac:dyDescent="0.25">
      <c r="A83" s="204" t="s">
        <v>411</v>
      </c>
      <c r="B83" s="73" t="s">
        <v>186</v>
      </c>
      <c r="C83" s="208">
        <v>8600</v>
      </c>
      <c r="D83" s="190"/>
    </row>
    <row r="84" spans="1:4" s="85" customFormat="1" ht="25.5" customHeight="1" x14ac:dyDescent="0.25">
      <c r="A84" s="204" t="s">
        <v>412</v>
      </c>
      <c r="B84" s="73" t="s">
        <v>187</v>
      </c>
      <c r="C84" s="208">
        <v>5000</v>
      </c>
      <c r="D84" s="190"/>
    </row>
    <row r="85" spans="1:4" s="85" customFormat="1" ht="25.5" customHeight="1" x14ac:dyDescent="0.25">
      <c r="A85" s="204" t="s">
        <v>413</v>
      </c>
      <c r="B85" s="73" t="s">
        <v>188</v>
      </c>
      <c r="C85" s="208">
        <v>11000</v>
      </c>
      <c r="D85" s="190"/>
    </row>
    <row r="86" spans="1:4" s="94" customFormat="1" ht="25.5" customHeight="1" x14ac:dyDescent="0.25">
      <c r="A86" s="202" t="s">
        <v>414</v>
      </c>
      <c r="B86" s="91" t="s">
        <v>189</v>
      </c>
      <c r="C86" s="210">
        <f>SUM(C87:C89)</f>
        <v>1020</v>
      </c>
      <c r="D86" s="192"/>
    </row>
    <row r="87" spans="1:4" s="86" customFormat="1" ht="25.5" customHeight="1" x14ac:dyDescent="0.25">
      <c r="A87" s="204" t="s">
        <v>415</v>
      </c>
      <c r="B87" s="96" t="s">
        <v>190</v>
      </c>
      <c r="C87" s="208">
        <v>0</v>
      </c>
      <c r="D87" s="193"/>
    </row>
    <row r="88" spans="1:4" s="86" customFormat="1" ht="25.5" customHeight="1" x14ac:dyDescent="0.25">
      <c r="A88" s="204" t="s">
        <v>416</v>
      </c>
      <c r="B88" s="96" t="s">
        <v>191</v>
      </c>
      <c r="C88" s="208">
        <v>1020</v>
      </c>
      <c r="D88" s="193"/>
    </row>
    <row r="89" spans="1:4" s="86" customFormat="1" ht="25.5" customHeight="1" x14ac:dyDescent="0.25">
      <c r="A89" s="204" t="s">
        <v>417</v>
      </c>
      <c r="B89" s="96" t="s">
        <v>192</v>
      </c>
      <c r="C89" s="208">
        <v>0</v>
      </c>
      <c r="D89" s="193"/>
    </row>
    <row r="90" spans="1:4" s="82" customFormat="1" ht="32.25" customHeight="1" x14ac:dyDescent="0.25">
      <c r="A90" s="202" t="s">
        <v>418</v>
      </c>
      <c r="B90" s="91" t="s">
        <v>193</v>
      </c>
      <c r="C90" s="203">
        <f>SUM(C91:C97)</f>
        <v>8170</v>
      </c>
      <c r="D90" s="184"/>
    </row>
    <row r="91" spans="1:4" s="86" customFormat="1" ht="25.5" customHeight="1" x14ac:dyDescent="0.25">
      <c r="A91" s="204" t="s">
        <v>419</v>
      </c>
      <c r="B91" s="96" t="s">
        <v>194</v>
      </c>
      <c r="C91" s="208">
        <v>8170</v>
      </c>
      <c r="D91" s="193"/>
    </row>
    <row r="92" spans="1:4" s="86" customFormat="1" ht="25.5" customHeight="1" x14ac:dyDescent="0.25">
      <c r="A92" s="204" t="s">
        <v>420</v>
      </c>
      <c r="B92" s="96" t="s">
        <v>195</v>
      </c>
      <c r="C92" s="208">
        <v>0</v>
      </c>
      <c r="D92" s="193"/>
    </row>
    <row r="93" spans="1:4" s="86" customFormat="1" ht="25.5" customHeight="1" x14ac:dyDescent="0.25">
      <c r="A93" s="204" t="s">
        <v>588</v>
      </c>
      <c r="B93" s="96" t="s">
        <v>196</v>
      </c>
      <c r="C93" s="208">
        <v>0</v>
      </c>
      <c r="D93" s="193"/>
    </row>
    <row r="94" spans="1:4" s="86" customFormat="1" ht="25.5" customHeight="1" x14ac:dyDescent="0.25">
      <c r="A94" s="204" t="s">
        <v>421</v>
      </c>
      <c r="B94" s="96" t="s">
        <v>197</v>
      </c>
      <c r="C94" s="208">
        <v>0</v>
      </c>
      <c r="D94" s="193"/>
    </row>
    <row r="95" spans="1:4" s="86" customFormat="1" ht="25.5" customHeight="1" x14ac:dyDescent="0.25">
      <c r="A95" s="204" t="s">
        <v>422</v>
      </c>
      <c r="B95" s="96" t="s">
        <v>198</v>
      </c>
      <c r="C95" s="208">
        <v>0</v>
      </c>
      <c r="D95" s="193"/>
    </row>
    <row r="96" spans="1:4" s="86" customFormat="1" ht="25.5" customHeight="1" x14ac:dyDescent="0.25">
      <c r="A96" s="204" t="s">
        <v>423</v>
      </c>
      <c r="B96" s="96" t="s">
        <v>199</v>
      </c>
      <c r="C96" s="208">
        <v>0</v>
      </c>
      <c r="D96" s="193"/>
    </row>
    <row r="97" spans="1:4" s="86" customFormat="1" ht="25.5" customHeight="1" x14ac:dyDescent="0.25">
      <c r="A97" s="204" t="s">
        <v>424</v>
      </c>
      <c r="B97" s="96" t="s">
        <v>200</v>
      </c>
      <c r="C97" s="208">
        <v>0</v>
      </c>
      <c r="D97" s="193"/>
    </row>
    <row r="98" spans="1:4" s="97" customFormat="1" ht="25.5" customHeight="1" x14ac:dyDescent="0.25">
      <c r="A98" s="202" t="s">
        <v>425</v>
      </c>
      <c r="B98" s="91" t="s">
        <v>201</v>
      </c>
      <c r="C98" s="203">
        <f>SUM(C99:C102)</f>
        <v>1900</v>
      </c>
      <c r="D98" s="194"/>
    </row>
    <row r="99" spans="1:4" s="86" customFormat="1" ht="25.5" customHeight="1" x14ac:dyDescent="0.25">
      <c r="A99" s="204" t="s">
        <v>426</v>
      </c>
      <c r="B99" s="96" t="s">
        <v>202</v>
      </c>
      <c r="C99" s="208">
        <v>1100</v>
      </c>
      <c r="D99" s="193"/>
    </row>
    <row r="100" spans="1:4" s="86" customFormat="1" ht="25.5" customHeight="1" x14ac:dyDescent="0.25">
      <c r="A100" s="204" t="s">
        <v>427</v>
      </c>
      <c r="B100" s="96" t="s">
        <v>203</v>
      </c>
      <c r="C100" s="208">
        <v>800</v>
      </c>
      <c r="D100" s="193"/>
    </row>
    <row r="101" spans="1:4" s="86" customFormat="1" ht="25.5" customHeight="1" x14ac:dyDescent="0.25">
      <c r="A101" s="204" t="s">
        <v>428</v>
      </c>
      <c r="B101" s="96" t="s">
        <v>204</v>
      </c>
      <c r="C101" s="208">
        <v>0</v>
      </c>
      <c r="D101" s="193"/>
    </row>
    <row r="102" spans="1:4" s="86" customFormat="1" ht="25.5" customHeight="1" x14ac:dyDescent="0.25">
      <c r="A102" s="204" t="s">
        <v>429</v>
      </c>
      <c r="B102" s="96" t="s">
        <v>205</v>
      </c>
      <c r="C102" s="208">
        <v>0</v>
      </c>
      <c r="D102" s="193"/>
    </row>
    <row r="103" spans="1:4" s="94" customFormat="1" ht="25.5" customHeight="1" x14ac:dyDescent="0.25">
      <c r="A103" s="202" t="s">
        <v>430</v>
      </c>
      <c r="B103" s="91" t="s">
        <v>206</v>
      </c>
      <c r="C103" s="203">
        <f>SUM(C104:C106)</f>
        <v>0</v>
      </c>
      <c r="D103" s="192"/>
    </row>
    <row r="104" spans="1:4" s="85" customFormat="1" ht="25.5" customHeight="1" x14ac:dyDescent="0.25">
      <c r="A104" s="204" t="s">
        <v>589</v>
      </c>
      <c r="B104" s="98" t="s">
        <v>207</v>
      </c>
      <c r="C104" s="208">
        <v>0</v>
      </c>
      <c r="D104" s="190"/>
    </row>
    <row r="105" spans="1:4" s="85" customFormat="1" ht="25.5" customHeight="1" x14ac:dyDescent="0.25">
      <c r="A105" s="204" t="s">
        <v>590</v>
      </c>
      <c r="B105" s="98" t="s">
        <v>208</v>
      </c>
      <c r="C105" s="208">
        <v>0</v>
      </c>
      <c r="D105" s="190"/>
    </row>
    <row r="106" spans="1:4" s="85" customFormat="1" ht="25.5" customHeight="1" x14ac:dyDescent="0.25">
      <c r="A106" s="204" t="s">
        <v>591</v>
      </c>
      <c r="B106" s="98" t="s">
        <v>209</v>
      </c>
      <c r="C106" s="208">
        <v>0</v>
      </c>
      <c r="D106" s="190"/>
    </row>
    <row r="107" spans="1:4" s="94" customFormat="1" ht="25.5" customHeight="1" x14ac:dyDescent="0.25">
      <c r="A107" s="202" t="s">
        <v>431</v>
      </c>
      <c r="B107" s="91" t="s">
        <v>566</v>
      </c>
      <c r="C107" s="203">
        <f>SUM(C108:C110)</f>
        <v>2600</v>
      </c>
      <c r="D107" s="192"/>
    </row>
    <row r="108" spans="1:4" s="85" customFormat="1" ht="25.5" customHeight="1" x14ac:dyDescent="0.25">
      <c r="A108" s="204" t="s">
        <v>432</v>
      </c>
      <c r="B108" s="98" t="s">
        <v>210</v>
      </c>
      <c r="C108" s="208">
        <v>0</v>
      </c>
      <c r="D108" s="190"/>
    </row>
    <row r="109" spans="1:4" s="85" customFormat="1" ht="25.5" customHeight="1" x14ac:dyDescent="0.25">
      <c r="A109" s="204" t="s">
        <v>433</v>
      </c>
      <c r="B109" s="98" t="s">
        <v>211</v>
      </c>
      <c r="C109" s="208">
        <v>2600</v>
      </c>
      <c r="D109" s="190"/>
    </row>
    <row r="110" spans="1:4" s="85" customFormat="1" ht="25.5" customHeight="1" x14ac:dyDescent="0.25">
      <c r="A110" s="204" t="s">
        <v>434</v>
      </c>
      <c r="B110" s="98" t="s">
        <v>212</v>
      </c>
      <c r="C110" s="208">
        <v>0</v>
      </c>
      <c r="D110" s="190"/>
    </row>
    <row r="111" spans="1:4" s="94" customFormat="1" ht="25.5" customHeight="1" x14ac:dyDescent="0.25">
      <c r="A111" s="202" t="s">
        <v>435</v>
      </c>
      <c r="B111" s="91" t="s">
        <v>570</v>
      </c>
      <c r="C111" s="203">
        <f>SUM(C112:C114)</f>
        <v>0</v>
      </c>
      <c r="D111" s="192"/>
    </row>
    <row r="112" spans="1:4" s="85" customFormat="1" ht="25.5" customHeight="1" x14ac:dyDescent="0.25">
      <c r="A112" s="204" t="s">
        <v>436</v>
      </c>
      <c r="B112" s="98" t="s">
        <v>571</v>
      </c>
      <c r="C112" s="208">
        <v>0</v>
      </c>
      <c r="D112" s="190"/>
    </row>
    <row r="113" spans="1:4" s="85" customFormat="1" ht="38.25" customHeight="1" x14ac:dyDescent="0.25">
      <c r="A113" s="204" t="s">
        <v>437</v>
      </c>
      <c r="B113" s="98" t="s">
        <v>573</v>
      </c>
      <c r="C113" s="208">
        <v>0</v>
      </c>
      <c r="D113" s="190"/>
    </row>
    <row r="114" spans="1:4" s="85" customFormat="1" ht="35.25" customHeight="1" x14ac:dyDescent="0.25">
      <c r="A114" s="204" t="s">
        <v>438</v>
      </c>
      <c r="B114" s="98" t="s">
        <v>572</v>
      </c>
      <c r="C114" s="208">
        <v>0</v>
      </c>
      <c r="D114" s="190"/>
    </row>
    <row r="115" spans="1:4" s="94" customFormat="1" ht="25.5" customHeight="1" x14ac:dyDescent="0.25">
      <c r="A115" s="202" t="s">
        <v>439</v>
      </c>
      <c r="B115" s="91" t="s">
        <v>213</v>
      </c>
      <c r="C115" s="203">
        <f>SUM(C116:C119)</f>
        <v>2650</v>
      </c>
      <c r="D115" s="192"/>
    </row>
    <row r="116" spans="1:4" s="85" customFormat="1" ht="25.5" customHeight="1" x14ac:dyDescent="0.25">
      <c r="A116" s="204" t="s">
        <v>440</v>
      </c>
      <c r="B116" s="73" t="s">
        <v>214</v>
      </c>
      <c r="C116" s="208">
        <v>2650</v>
      </c>
      <c r="D116" s="190"/>
    </row>
    <row r="117" spans="1:4" s="85" customFormat="1" ht="25.5" customHeight="1" x14ac:dyDescent="0.25">
      <c r="A117" s="204" t="s">
        <v>441</v>
      </c>
      <c r="B117" s="73" t="s">
        <v>215</v>
      </c>
      <c r="C117" s="208">
        <v>0</v>
      </c>
      <c r="D117" s="190"/>
    </row>
    <row r="118" spans="1:4" s="85" customFormat="1" ht="25.5" customHeight="1" x14ac:dyDescent="0.25">
      <c r="A118" s="204" t="s">
        <v>442</v>
      </c>
      <c r="B118" s="73" t="s">
        <v>216</v>
      </c>
      <c r="C118" s="208">
        <v>0</v>
      </c>
      <c r="D118" s="190"/>
    </row>
    <row r="119" spans="1:4" s="85" customFormat="1" ht="25.5" customHeight="1" x14ac:dyDescent="0.25">
      <c r="A119" s="204" t="s">
        <v>443</v>
      </c>
      <c r="B119" s="73" t="s">
        <v>217</v>
      </c>
      <c r="C119" s="208">
        <v>0</v>
      </c>
      <c r="D119" s="190"/>
    </row>
    <row r="120" spans="1:4" s="94" customFormat="1" ht="33.75" customHeight="1" x14ac:dyDescent="0.25">
      <c r="A120" s="202" t="s">
        <v>444</v>
      </c>
      <c r="B120" s="91" t="s">
        <v>218</v>
      </c>
      <c r="C120" s="203">
        <f>SUM(C121:C126)</f>
        <v>7100</v>
      </c>
      <c r="D120" s="192"/>
    </row>
    <row r="121" spans="1:4" s="85" customFormat="1" ht="25.5" customHeight="1" x14ac:dyDescent="0.25">
      <c r="A121" s="204" t="s">
        <v>445</v>
      </c>
      <c r="B121" s="73" t="s">
        <v>219</v>
      </c>
      <c r="C121" s="208">
        <v>7100</v>
      </c>
      <c r="D121" s="190"/>
    </row>
    <row r="122" spans="1:4" s="85" customFormat="1" ht="25.5" customHeight="1" x14ac:dyDescent="0.25">
      <c r="A122" s="204" t="s">
        <v>446</v>
      </c>
      <c r="B122" s="73" t="s">
        <v>220</v>
      </c>
      <c r="C122" s="208">
        <v>0</v>
      </c>
      <c r="D122" s="190"/>
    </row>
    <row r="123" spans="1:4" s="85" customFormat="1" ht="25.5" customHeight="1" x14ac:dyDescent="0.25">
      <c r="A123" s="204" t="s">
        <v>447</v>
      </c>
      <c r="B123" s="73" t="s">
        <v>221</v>
      </c>
      <c r="C123" s="208">
        <v>0</v>
      </c>
      <c r="D123" s="190"/>
    </row>
    <row r="124" spans="1:4" s="85" customFormat="1" ht="25.5" customHeight="1" x14ac:dyDescent="0.25">
      <c r="A124" s="204" t="s">
        <v>448</v>
      </c>
      <c r="B124" s="73" t="s">
        <v>222</v>
      </c>
      <c r="C124" s="208">
        <v>0</v>
      </c>
      <c r="D124" s="190"/>
    </row>
    <row r="125" spans="1:4" s="85" customFormat="1" ht="25.5" customHeight="1" x14ac:dyDescent="0.25">
      <c r="A125" s="204" t="s">
        <v>449</v>
      </c>
      <c r="B125" s="73" t="s">
        <v>223</v>
      </c>
      <c r="C125" s="208">
        <v>0</v>
      </c>
      <c r="D125" s="190"/>
    </row>
    <row r="126" spans="1:4" s="85" customFormat="1" ht="25.5" customHeight="1" x14ac:dyDescent="0.25">
      <c r="A126" s="204" t="s">
        <v>574</v>
      </c>
      <c r="B126" s="73" t="s">
        <v>205</v>
      </c>
      <c r="C126" s="208">
        <v>0</v>
      </c>
      <c r="D126" s="190"/>
    </row>
    <row r="127" spans="1:4" s="94" customFormat="1" ht="25.5" customHeight="1" x14ac:dyDescent="0.25">
      <c r="A127" s="202" t="s">
        <v>450</v>
      </c>
      <c r="B127" s="91" t="s">
        <v>567</v>
      </c>
      <c r="C127" s="203">
        <f>SUM(C128:C135)</f>
        <v>304196</v>
      </c>
      <c r="D127" s="192"/>
    </row>
    <row r="128" spans="1:4" s="85" customFormat="1" ht="25.5" customHeight="1" x14ac:dyDescent="0.25">
      <c r="A128" s="204" t="s">
        <v>451</v>
      </c>
      <c r="B128" s="73" t="s">
        <v>224</v>
      </c>
      <c r="C128" s="208">
        <v>229908</v>
      </c>
      <c r="D128" s="190"/>
    </row>
    <row r="129" spans="1:4" s="85" customFormat="1" ht="25.5" customHeight="1" x14ac:dyDescent="0.25">
      <c r="A129" s="204" t="s">
        <v>452</v>
      </c>
      <c r="B129" s="73" t="s">
        <v>225</v>
      </c>
      <c r="C129" s="208">
        <v>8249</v>
      </c>
      <c r="D129" s="190"/>
    </row>
    <row r="130" spans="1:4" s="85" customFormat="1" ht="25.5" customHeight="1" x14ac:dyDescent="0.25">
      <c r="A130" s="204" t="s">
        <v>453</v>
      </c>
      <c r="B130" s="73" t="s">
        <v>226</v>
      </c>
      <c r="C130" s="208">
        <v>0</v>
      </c>
      <c r="D130" s="190"/>
    </row>
    <row r="131" spans="1:4" s="85" customFormat="1" ht="25.5" customHeight="1" x14ac:dyDescent="0.25">
      <c r="A131" s="204" t="s">
        <v>454</v>
      </c>
      <c r="B131" s="73" t="s">
        <v>227</v>
      </c>
      <c r="C131" s="208">
        <v>6762</v>
      </c>
      <c r="D131" s="190"/>
    </row>
    <row r="132" spans="1:4" s="85" customFormat="1" ht="25.5" customHeight="1" x14ac:dyDescent="0.25">
      <c r="A132" s="204" t="s">
        <v>455</v>
      </c>
      <c r="B132" s="73" t="s">
        <v>228</v>
      </c>
      <c r="C132" s="208">
        <v>48415</v>
      </c>
      <c r="D132" s="190"/>
    </row>
    <row r="133" spans="1:4" s="85" customFormat="1" ht="25.5" customHeight="1" x14ac:dyDescent="0.25">
      <c r="A133" s="204" t="s">
        <v>456</v>
      </c>
      <c r="B133" s="73" t="s">
        <v>229</v>
      </c>
      <c r="C133" s="208">
        <v>7262</v>
      </c>
      <c r="D133" s="190"/>
    </row>
    <row r="134" spans="1:4" s="85" customFormat="1" ht="25.5" customHeight="1" x14ac:dyDescent="0.25">
      <c r="A134" s="204" t="s">
        <v>457</v>
      </c>
      <c r="B134" s="73" t="s">
        <v>230</v>
      </c>
      <c r="C134" s="208">
        <v>0</v>
      </c>
      <c r="D134" s="190"/>
    </row>
    <row r="135" spans="1:4" s="85" customFormat="1" ht="25.5" customHeight="1" x14ac:dyDescent="0.25">
      <c r="A135" s="204" t="s">
        <v>575</v>
      </c>
      <c r="B135" s="73" t="s">
        <v>231</v>
      </c>
      <c r="C135" s="208">
        <v>3600</v>
      </c>
      <c r="D135" s="190"/>
    </row>
    <row r="136" spans="1:4" s="94" customFormat="1" ht="25.5" customHeight="1" x14ac:dyDescent="0.25">
      <c r="A136" s="202" t="s">
        <v>458</v>
      </c>
      <c r="B136" s="91" t="s">
        <v>232</v>
      </c>
      <c r="C136" s="203">
        <f>SUM(C137:C144)</f>
        <v>2770</v>
      </c>
      <c r="D136" s="192"/>
    </row>
    <row r="137" spans="1:4" s="85" customFormat="1" ht="25.5" customHeight="1" x14ac:dyDescent="0.25">
      <c r="A137" s="204" t="s">
        <v>459</v>
      </c>
      <c r="B137" s="73" t="s">
        <v>233</v>
      </c>
      <c r="C137" s="208">
        <v>1670</v>
      </c>
      <c r="D137" s="190"/>
    </row>
    <row r="138" spans="1:4" s="85" customFormat="1" ht="25.5" customHeight="1" x14ac:dyDescent="0.25">
      <c r="A138" s="204" t="s">
        <v>460</v>
      </c>
      <c r="B138" s="73" t="s">
        <v>234</v>
      </c>
      <c r="C138" s="208">
        <v>1100</v>
      </c>
      <c r="D138" s="190"/>
    </row>
    <row r="139" spans="1:4" s="85" customFormat="1" ht="25.5" customHeight="1" x14ac:dyDescent="0.25">
      <c r="A139" s="204" t="s">
        <v>461</v>
      </c>
      <c r="B139" s="73" t="s">
        <v>235</v>
      </c>
      <c r="C139" s="208">
        <v>0</v>
      </c>
      <c r="D139" s="190"/>
    </row>
    <row r="140" spans="1:4" s="85" customFormat="1" ht="25.5" customHeight="1" x14ac:dyDescent="0.25">
      <c r="A140" s="204" t="s">
        <v>576</v>
      </c>
      <c r="B140" s="73" t="s">
        <v>236</v>
      </c>
      <c r="C140" s="208">
        <v>0</v>
      </c>
      <c r="D140" s="190"/>
    </row>
    <row r="141" spans="1:4" s="85" customFormat="1" ht="25.5" customHeight="1" x14ac:dyDescent="0.25">
      <c r="A141" s="204" t="s">
        <v>577</v>
      </c>
      <c r="B141" s="73" t="s">
        <v>237</v>
      </c>
      <c r="C141" s="208">
        <v>0</v>
      </c>
      <c r="D141" s="190"/>
    </row>
    <row r="142" spans="1:4" s="85" customFormat="1" ht="25.5" customHeight="1" x14ac:dyDescent="0.25">
      <c r="A142" s="204" t="s">
        <v>578</v>
      </c>
      <c r="B142" s="73" t="s">
        <v>238</v>
      </c>
      <c r="C142" s="208">
        <v>0</v>
      </c>
      <c r="D142" s="190"/>
    </row>
    <row r="143" spans="1:4" s="85" customFormat="1" ht="25.5" customHeight="1" x14ac:dyDescent="0.25">
      <c r="A143" s="204" t="s">
        <v>579</v>
      </c>
      <c r="B143" s="73" t="s">
        <v>239</v>
      </c>
      <c r="C143" s="208">
        <v>0</v>
      </c>
      <c r="D143" s="190"/>
    </row>
    <row r="144" spans="1:4" s="85" customFormat="1" ht="25.5" customHeight="1" x14ac:dyDescent="0.25">
      <c r="A144" s="204" t="s">
        <v>580</v>
      </c>
      <c r="B144" s="73" t="s">
        <v>240</v>
      </c>
      <c r="C144" s="208">
        <v>0</v>
      </c>
      <c r="D144" s="190"/>
    </row>
    <row r="145" spans="1:4" s="94" customFormat="1" ht="25.5" customHeight="1" x14ac:dyDescent="0.25">
      <c r="A145" s="202" t="s">
        <v>462</v>
      </c>
      <c r="B145" s="91" t="s">
        <v>241</v>
      </c>
      <c r="C145" s="203">
        <f>SUM(C146:C148)</f>
        <v>8100</v>
      </c>
      <c r="D145" s="192"/>
    </row>
    <row r="146" spans="1:4" s="85" customFormat="1" ht="25.5" customHeight="1" x14ac:dyDescent="0.25">
      <c r="A146" s="204" t="s">
        <v>463</v>
      </c>
      <c r="B146" s="73" t="s">
        <v>242</v>
      </c>
      <c r="C146" s="208">
        <v>4000</v>
      </c>
      <c r="D146" s="190"/>
    </row>
    <row r="147" spans="1:4" s="85" customFormat="1" ht="25.5" customHeight="1" x14ac:dyDescent="0.25">
      <c r="A147" s="204" t="s">
        <v>592</v>
      </c>
      <c r="B147" s="73" t="s">
        <v>243</v>
      </c>
      <c r="C147" s="208">
        <v>2100</v>
      </c>
      <c r="D147" s="190"/>
    </row>
    <row r="148" spans="1:4" s="85" customFormat="1" ht="25.5" customHeight="1" x14ac:dyDescent="0.25">
      <c r="A148" s="204" t="s">
        <v>464</v>
      </c>
      <c r="B148" s="73" t="s">
        <v>244</v>
      </c>
      <c r="C148" s="208">
        <v>2000</v>
      </c>
      <c r="D148" s="190"/>
    </row>
    <row r="149" spans="1:4" s="94" customFormat="1" ht="25.5" customHeight="1" x14ac:dyDescent="0.25">
      <c r="A149" s="202" t="s">
        <v>465</v>
      </c>
      <c r="B149" s="91" t="s">
        <v>245</v>
      </c>
      <c r="C149" s="203">
        <f>SUM(C150:C152)</f>
        <v>195110</v>
      </c>
      <c r="D149" s="192"/>
    </row>
    <row r="150" spans="1:4" s="85" customFormat="1" ht="25.5" customHeight="1" x14ac:dyDescent="0.25">
      <c r="A150" s="204" t="s">
        <v>466</v>
      </c>
      <c r="B150" s="73" t="s">
        <v>246</v>
      </c>
      <c r="C150" s="208">
        <v>184110</v>
      </c>
      <c r="D150" s="190"/>
    </row>
    <row r="151" spans="1:4" s="85" customFormat="1" ht="25.5" customHeight="1" x14ac:dyDescent="0.25">
      <c r="A151" s="204" t="s">
        <v>467</v>
      </c>
      <c r="B151" s="73" t="s">
        <v>247</v>
      </c>
      <c r="C151" s="208">
        <v>11000</v>
      </c>
      <c r="D151" s="190"/>
    </row>
    <row r="152" spans="1:4" s="85" customFormat="1" ht="25.5" customHeight="1" x14ac:dyDescent="0.25">
      <c r="A152" s="204" t="s">
        <v>468</v>
      </c>
      <c r="B152" s="73" t="s">
        <v>248</v>
      </c>
      <c r="C152" s="208">
        <v>0</v>
      </c>
      <c r="D152" s="190"/>
    </row>
    <row r="153" spans="1:4" s="82" customFormat="1" ht="25.5" customHeight="1" x14ac:dyDescent="0.25">
      <c r="A153" s="202" t="s">
        <v>581</v>
      </c>
      <c r="B153" s="91" t="s">
        <v>249</v>
      </c>
      <c r="C153" s="203">
        <f>SUM(C154:C159)</f>
        <v>26511</v>
      </c>
      <c r="D153" s="184"/>
    </row>
    <row r="154" spans="1:4" s="85" customFormat="1" ht="25.5" customHeight="1" x14ac:dyDescent="0.25">
      <c r="A154" s="204" t="s">
        <v>582</v>
      </c>
      <c r="B154" s="73" t="s">
        <v>250</v>
      </c>
      <c r="C154" s="208">
        <v>0</v>
      </c>
      <c r="D154" s="190"/>
    </row>
    <row r="155" spans="1:4" s="85" customFormat="1" ht="25.5" customHeight="1" x14ac:dyDescent="0.25">
      <c r="A155" s="204" t="s">
        <v>583</v>
      </c>
      <c r="B155" s="73" t="s">
        <v>251</v>
      </c>
      <c r="C155" s="208">
        <v>19211</v>
      </c>
      <c r="D155" s="190"/>
    </row>
    <row r="156" spans="1:4" s="85" customFormat="1" ht="25.5" customHeight="1" x14ac:dyDescent="0.25">
      <c r="A156" s="204" t="s">
        <v>584</v>
      </c>
      <c r="B156" s="73" t="s">
        <v>252</v>
      </c>
      <c r="C156" s="208">
        <v>3700</v>
      </c>
      <c r="D156" s="190"/>
    </row>
    <row r="157" spans="1:4" s="85" customFormat="1" ht="25.5" customHeight="1" x14ac:dyDescent="0.25">
      <c r="A157" s="204" t="s">
        <v>585</v>
      </c>
      <c r="B157" s="73" t="s">
        <v>253</v>
      </c>
      <c r="C157" s="208">
        <v>0</v>
      </c>
      <c r="D157" s="190"/>
    </row>
    <row r="158" spans="1:4" s="85" customFormat="1" ht="25.5" customHeight="1" x14ac:dyDescent="0.25">
      <c r="A158" s="204" t="s">
        <v>586</v>
      </c>
      <c r="B158" s="73" t="s">
        <v>254</v>
      </c>
      <c r="C158" s="208">
        <v>0</v>
      </c>
      <c r="D158" s="190"/>
    </row>
    <row r="159" spans="1:4" s="85" customFormat="1" ht="25.5" customHeight="1" x14ac:dyDescent="0.25">
      <c r="A159" s="204" t="s">
        <v>587</v>
      </c>
      <c r="B159" s="73" t="s">
        <v>255</v>
      </c>
      <c r="C159" s="208">
        <v>3600</v>
      </c>
      <c r="D159" s="190"/>
    </row>
    <row r="160" spans="1:4" s="82" customFormat="1" ht="25.5" customHeight="1" x14ac:dyDescent="0.25">
      <c r="A160" s="200">
        <v>4.4000000000000004</v>
      </c>
      <c r="B160" s="93" t="s">
        <v>256</v>
      </c>
      <c r="C160" s="201">
        <f>C161</f>
        <v>6450</v>
      </c>
      <c r="D160" s="184"/>
    </row>
    <row r="161" spans="1:4" s="82" customFormat="1" ht="25.5" customHeight="1" x14ac:dyDescent="0.25">
      <c r="A161" s="202" t="s">
        <v>469</v>
      </c>
      <c r="B161" s="91" t="s">
        <v>257</v>
      </c>
      <c r="C161" s="203">
        <f>SUM(C162:C166)</f>
        <v>6450</v>
      </c>
      <c r="D161" s="184"/>
    </row>
    <row r="162" spans="1:4" s="85" customFormat="1" ht="25.5" customHeight="1" x14ac:dyDescent="0.25">
      <c r="A162" s="204" t="s">
        <v>470</v>
      </c>
      <c r="B162" s="98" t="s">
        <v>258</v>
      </c>
      <c r="C162" s="208">
        <v>4800</v>
      </c>
      <c r="D162" s="190"/>
    </row>
    <row r="163" spans="1:4" s="85" customFormat="1" ht="25.5" customHeight="1" x14ac:dyDescent="0.25">
      <c r="A163" s="204" t="s">
        <v>471</v>
      </c>
      <c r="B163" s="98" t="s">
        <v>259</v>
      </c>
      <c r="C163" s="208">
        <v>1650</v>
      </c>
      <c r="D163" s="190"/>
    </row>
    <row r="164" spans="1:4" s="85" customFormat="1" ht="25.5" customHeight="1" x14ac:dyDescent="0.25">
      <c r="A164" s="204" t="s">
        <v>472</v>
      </c>
      <c r="B164" s="98" t="s">
        <v>260</v>
      </c>
      <c r="C164" s="208">
        <v>0</v>
      </c>
      <c r="D164" s="190"/>
    </row>
    <row r="165" spans="1:4" s="85" customFormat="1" ht="25.5" customHeight="1" x14ac:dyDescent="0.25">
      <c r="A165" s="204" t="s">
        <v>473</v>
      </c>
      <c r="B165" s="98" t="s">
        <v>261</v>
      </c>
      <c r="C165" s="208">
        <v>0</v>
      </c>
      <c r="D165" s="190"/>
    </row>
    <row r="166" spans="1:4" s="85" customFormat="1" ht="25.5" customHeight="1" x14ac:dyDescent="0.25">
      <c r="A166" s="204" t="s">
        <v>474</v>
      </c>
      <c r="B166" s="98" t="s">
        <v>262</v>
      </c>
      <c r="C166" s="208">
        <v>0</v>
      </c>
      <c r="D166" s="190"/>
    </row>
    <row r="167" spans="1:4" s="94" customFormat="1" ht="25.5" customHeight="1" x14ac:dyDescent="0.25">
      <c r="A167" s="200">
        <v>4.5</v>
      </c>
      <c r="B167" s="72" t="s">
        <v>263</v>
      </c>
      <c r="C167" s="201">
        <f>C168+C170+C172+C174+C178</f>
        <v>8919</v>
      </c>
      <c r="D167" s="192"/>
    </row>
    <row r="168" spans="1:4" s="94" customFormat="1" ht="25.5" customHeight="1" x14ac:dyDescent="0.25">
      <c r="A168" s="202" t="s">
        <v>475</v>
      </c>
      <c r="B168" s="90" t="s">
        <v>140</v>
      </c>
      <c r="C168" s="203">
        <f>SUM(C169)</f>
        <v>8919</v>
      </c>
      <c r="D168" s="192"/>
    </row>
    <row r="169" spans="1:4" s="85" customFormat="1" ht="25.5" customHeight="1" x14ac:dyDescent="0.25">
      <c r="A169" s="204" t="s">
        <v>476</v>
      </c>
      <c r="B169" s="73" t="s">
        <v>141</v>
      </c>
      <c r="C169" s="208">
        <v>8919</v>
      </c>
      <c r="D169" s="190"/>
    </row>
    <row r="170" spans="1:4" s="94" customFormat="1" ht="25.5" customHeight="1" x14ac:dyDescent="0.25">
      <c r="A170" s="202" t="s">
        <v>477</v>
      </c>
      <c r="B170" s="91" t="s">
        <v>142</v>
      </c>
      <c r="C170" s="203">
        <f>SUM(C171)</f>
        <v>0</v>
      </c>
      <c r="D170" s="192"/>
    </row>
    <row r="171" spans="1:4" s="85" customFormat="1" ht="25.5" customHeight="1" x14ac:dyDescent="0.25">
      <c r="A171" s="204" t="s">
        <v>478</v>
      </c>
      <c r="B171" s="73" t="s">
        <v>143</v>
      </c>
      <c r="C171" s="208">
        <v>0</v>
      </c>
      <c r="D171" s="190"/>
    </row>
    <row r="172" spans="1:4" s="94" customFormat="1" ht="25.5" customHeight="1" x14ac:dyDescent="0.25">
      <c r="A172" s="202" t="s">
        <v>479</v>
      </c>
      <c r="B172" s="91" t="s">
        <v>144</v>
      </c>
      <c r="C172" s="203">
        <f>SUM(C173)</f>
        <v>0</v>
      </c>
      <c r="D172" s="192"/>
    </row>
    <row r="173" spans="1:4" s="85" customFormat="1" ht="25.5" customHeight="1" x14ac:dyDescent="0.25">
      <c r="A173" s="204" t="s">
        <v>480</v>
      </c>
      <c r="B173" s="73" t="s">
        <v>145</v>
      </c>
      <c r="C173" s="208">
        <v>0</v>
      </c>
      <c r="D173" s="190"/>
    </row>
    <row r="174" spans="1:4" s="94" customFormat="1" ht="25.5" customHeight="1" x14ac:dyDescent="0.25">
      <c r="A174" s="202" t="s">
        <v>481</v>
      </c>
      <c r="B174" s="91" t="s">
        <v>146</v>
      </c>
      <c r="C174" s="203">
        <f>SUM(C175:C177)</f>
        <v>0</v>
      </c>
      <c r="D174" s="192"/>
    </row>
    <row r="175" spans="1:4" s="85" customFormat="1" ht="25.5" customHeight="1" x14ac:dyDescent="0.25">
      <c r="A175" s="204" t="s">
        <v>482</v>
      </c>
      <c r="B175" s="73" t="s">
        <v>147</v>
      </c>
      <c r="C175" s="208">
        <v>0</v>
      </c>
      <c r="D175" s="190"/>
    </row>
    <row r="176" spans="1:4" s="85" customFormat="1" ht="25.5" customHeight="1" x14ac:dyDescent="0.25">
      <c r="A176" s="204" t="s">
        <v>483</v>
      </c>
      <c r="B176" s="73" t="s">
        <v>148</v>
      </c>
      <c r="C176" s="208">
        <v>0</v>
      </c>
      <c r="D176" s="190"/>
    </row>
    <row r="177" spans="1:4" s="85" customFormat="1" ht="25.5" customHeight="1" x14ac:dyDescent="0.25">
      <c r="A177" s="204" t="s">
        <v>484</v>
      </c>
      <c r="B177" s="73" t="s">
        <v>149</v>
      </c>
      <c r="C177" s="208">
        <v>0</v>
      </c>
      <c r="D177" s="190"/>
    </row>
    <row r="178" spans="1:4" s="94" customFormat="1" ht="25.5" customHeight="1" x14ac:dyDescent="0.25">
      <c r="A178" s="202" t="s">
        <v>485</v>
      </c>
      <c r="B178" s="91" t="s">
        <v>150</v>
      </c>
      <c r="C178" s="203">
        <f>SUM(C179)</f>
        <v>0</v>
      </c>
      <c r="D178" s="192"/>
    </row>
    <row r="179" spans="1:4" s="85" customFormat="1" ht="25.5" customHeight="1" x14ac:dyDescent="0.25">
      <c r="A179" s="204" t="s">
        <v>486</v>
      </c>
      <c r="B179" s="73" t="s">
        <v>151</v>
      </c>
      <c r="C179" s="208">
        <v>0</v>
      </c>
      <c r="D179" s="190"/>
    </row>
    <row r="180" spans="1:4" s="94" customFormat="1" ht="25.5" customHeight="1" x14ac:dyDescent="0.25">
      <c r="A180" s="220">
        <v>5</v>
      </c>
      <c r="B180" s="223" t="s">
        <v>19</v>
      </c>
      <c r="C180" s="224">
        <f>C181+C203+C206</f>
        <v>1467576</v>
      </c>
      <c r="D180" s="192"/>
    </row>
    <row r="181" spans="1:4" s="94" customFormat="1" ht="25.5" customHeight="1" x14ac:dyDescent="0.25">
      <c r="A181" s="200">
        <v>5.0999999999999996</v>
      </c>
      <c r="B181" s="93" t="s">
        <v>264</v>
      </c>
      <c r="C181" s="201">
        <f>C182+C188+C193</f>
        <v>1467576</v>
      </c>
      <c r="D181" s="192"/>
    </row>
    <row r="182" spans="1:4" s="94" customFormat="1" ht="35.25" customHeight="1" x14ac:dyDescent="0.25">
      <c r="A182" s="202" t="s">
        <v>487</v>
      </c>
      <c r="B182" s="91" t="s">
        <v>265</v>
      </c>
      <c r="C182" s="203">
        <f>SUM(C183:C187)</f>
        <v>0</v>
      </c>
      <c r="D182" s="192"/>
    </row>
    <row r="183" spans="1:4" s="85" customFormat="1" ht="25.5" customHeight="1" x14ac:dyDescent="0.25">
      <c r="A183" s="204" t="s">
        <v>488</v>
      </c>
      <c r="B183" s="73" t="s">
        <v>177</v>
      </c>
      <c r="C183" s="208">
        <v>0</v>
      </c>
      <c r="D183" s="190"/>
    </row>
    <row r="184" spans="1:4" s="85" customFormat="1" ht="25.5" customHeight="1" x14ac:dyDescent="0.25">
      <c r="A184" s="204" t="s">
        <v>489</v>
      </c>
      <c r="B184" s="73" t="s">
        <v>178</v>
      </c>
      <c r="C184" s="208">
        <v>0</v>
      </c>
      <c r="D184" s="190"/>
    </row>
    <row r="185" spans="1:4" s="85" customFormat="1" ht="25.5" customHeight="1" x14ac:dyDescent="0.25">
      <c r="A185" s="204" t="s">
        <v>490</v>
      </c>
      <c r="B185" s="73" t="s">
        <v>179</v>
      </c>
      <c r="C185" s="208">
        <v>0</v>
      </c>
      <c r="D185" s="190"/>
    </row>
    <row r="186" spans="1:4" s="85" customFormat="1" ht="25.5" customHeight="1" x14ac:dyDescent="0.25">
      <c r="A186" s="204" t="s">
        <v>491</v>
      </c>
      <c r="B186" s="73" t="s">
        <v>180</v>
      </c>
      <c r="C186" s="208">
        <v>0</v>
      </c>
      <c r="D186" s="190"/>
    </row>
    <row r="187" spans="1:4" s="85" customFormat="1" ht="25.5" customHeight="1" x14ac:dyDescent="0.25">
      <c r="A187" s="204" t="s">
        <v>492</v>
      </c>
      <c r="B187" s="73" t="s">
        <v>181</v>
      </c>
      <c r="C187" s="208">
        <v>0</v>
      </c>
      <c r="D187" s="190"/>
    </row>
    <row r="188" spans="1:4" s="94" customFormat="1" ht="25.5" customHeight="1" x14ac:dyDescent="0.25">
      <c r="A188" s="202" t="s">
        <v>493</v>
      </c>
      <c r="B188" s="91" t="s">
        <v>266</v>
      </c>
      <c r="C188" s="211">
        <f>SUM(C189:C192)</f>
        <v>0</v>
      </c>
      <c r="D188" s="192"/>
    </row>
    <row r="189" spans="1:4" s="85" customFormat="1" ht="25.5" customHeight="1" x14ac:dyDescent="0.25">
      <c r="A189" s="204" t="s">
        <v>494</v>
      </c>
      <c r="B189" s="73" t="s">
        <v>172</v>
      </c>
      <c r="C189" s="208">
        <v>0</v>
      </c>
      <c r="D189" s="190"/>
    </row>
    <row r="190" spans="1:4" s="85" customFormat="1" ht="25.5" customHeight="1" x14ac:dyDescent="0.25">
      <c r="A190" s="204" t="s">
        <v>495</v>
      </c>
      <c r="B190" s="73" t="s">
        <v>173</v>
      </c>
      <c r="C190" s="208">
        <v>0</v>
      </c>
      <c r="D190" s="190"/>
    </row>
    <row r="191" spans="1:4" s="85" customFormat="1" ht="25.5" customHeight="1" x14ac:dyDescent="0.25">
      <c r="A191" s="204" t="s">
        <v>496</v>
      </c>
      <c r="B191" s="73" t="s">
        <v>174</v>
      </c>
      <c r="C191" s="208">
        <v>0</v>
      </c>
      <c r="D191" s="190"/>
    </row>
    <row r="192" spans="1:4" s="85" customFormat="1" ht="25.5" customHeight="1" x14ac:dyDescent="0.25">
      <c r="A192" s="204" t="s">
        <v>497</v>
      </c>
      <c r="B192" s="73" t="s">
        <v>175</v>
      </c>
      <c r="C192" s="208">
        <v>0</v>
      </c>
      <c r="D192" s="190"/>
    </row>
    <row r="193" spans="1:4" s="94" customFormat="1" ht="25.5" customHeight="1" x14ac:dyDescent="0.25">
      <c r="A193" s="202" t="s">
        <v>498</v>
      </c>
      <c r="B193" s="91" t="s">
        <v>267</v>
      </c>
      <c r="C193" s="203">
        <f>SUM(C194:C202)</f>
        <v>1467576</v>
      </c>
      <c r="D193" s="192"/>
    </row>
    <row r="194" spans="1:4" s="85" customFormat="1" ht="25.5" customHeight="1" x14ac:dyDescent="0.25">
      <c r="A194" s="204" t="s">
        <v>499</v>
      </c>
      <c r="B194" s="98" t="s">
        <v>268</v>
      </c>
      <c r="C194" s="208">
        <v>110000</v>
      </c>
      <c r="D194" s="190"/>
    </row>
    <row r="195" spans="1:4" s="85" customFormat="1" ht="25.5" customHeight="1" x14ac:dyDescent="0.25">
      <c r="A195" s="204" t="s">
        <v>500</v>
      </c>
      <c r="B195" s="98" t="s">
        <v>269</v>
      </c>
      <c r="C195" s="208">
        <v>0</v>
      </c>
      <c r="D195" s="190"/>
    </row>
    <row r="196" spans="1:4" s="85" customFormat="1" ht="25.5" customHeight="1" x14ac:dyDescent="0.25">
      <c r="A196" s="204" t="s">
        <v>501</v>
      </c>
      <c r="B196" s="98" t="s">
        <v>270</v>
      </c>
      <c r="C196" s="208">
        <v>0</v>
      </c>
      <c r="D196" s="190"/>
    </row>
    <row r="197" spans="1:4" s="85" customFormat="1" ht="25.5" customHeight="1" x14ac:dyDescent="0.25">
      <c r="A197" s="204" t="s">
        <v>502</v>
      </c>
      <c r="B197" s="98" t="s">
        <v>271</v>
      </c>
      <c r="C197" s="208">
        <v>0</v>
      </c>
      <c r="D197" s="190"/>
    </row>
    <row r="198" spans="1:4" s="85" customFormat="1" ht="25.5" customHeight="1" x14ac:dyDescent="0.25">
      <c r="A198" s="204" t="s">
        <v>503</v>
      </c>
      <c r="B198" s="98" t="s">
        <v>272</v>
      </c>
      <c r="C198" s="208">
        <v>0</v>
      </c>
      <c r="D198" s="190"/>
    </row>
    <row r="199" spans="1:4" s="85" customFormat="1" ht="25.5" customHeight="1" x14ac:dyDescent="0.25">
      <c r="A199" s="204" t="s">
        <v>504</v>
      </c>
      <c r="B199" s="98" t="s">
        <v>273</v>
      </c>
      <c r="C199" s="208">
        <v>0</v>
      </c>
      <c r="D199" s="190"/>
    </row>
    <row r="200" spans="1:4" s="85" customFormat="1" ht="25.5" customHeight="1" x14ac:dyDescent="0.25">
      <c r="A200" s="204" t="s">
        <v>505</v>
      </c>
      <c r="B200" s="98" t="s">
        <v>274</v>
      </c>
      <c r="C200" s="208">
        <v>0</v>
      </c>
      <c r="D200" s="190"/>
    </row>
    <row r="201" spans="1:4" s="85" customFormat="1" ht="25.5" customHeight="1" x14ac:dyDescent="0.25">
      <c r="A201" s="204" t="s">
        <v>506</v>
      </c>
      <c r="B201" s="98" t="s">
        <v>275</v>
      </c>
      <c r="C201" s="208">
        <v>0</v>
      </c>
      <c r="D201" s="190"/>
    </row>
    <row r="202" spans="1:4" s="85" customFormat="1" ht="25.5" customHeight="1" x14ac:dyDescent="0.25">
      <c r="A202" s="204" t="s">
        <v>593</v>
      </c>
      <c r="B202" s="98" t="s">
        <v>276</v>
      </c>
      <c r="C202" s="208">
        <v>1357576</v>
      </c>
      <c r="D202" s="190"/>
    </row>
    <row r="203" spans="1:4" s="94" customFormat="1" ht="25.5" customHeight="1" x14ac:dyDescent="0.25">
      <c r="A203" s="200">
        <v>5.2</v>
      </c>
      <c r="B203" s="93" t="s">
        <v>277</v>
      </c>
      <c r="C203" s="201">
        <f>C204</f>
        <v>0</v>
      </c>
      <c r="D203" s="192"/>
    </row>
    <row r="204" spans="1:4" s="94" customFormat="1" ht="25.5" customHeight="1" x14ac:dyDescent="0.25">
      <c r="A204" s="202" t="s">
        <v>507</v>
      </c>
      <c r="B204" s="91" t="s">
        <v>20</v>
      </c>
      <c r="C204" s="203">
        <f>SUM(C205)</f>
        <v>0</v>
      </c>
      <c r="D204" s="192"/>
    </row>
    <row r="205" spans="1:4" s="85" customFormat="1" ht="25.5" customHeight="1" x14ac:dyDescent="0.25">
      <c r="A205" s="204" t="s">
        <v>508</v>
      </c>
      <c r="B205" s="98" t="s">
        <v>150</v>
      </c>
      <c r="C205" s="208">
        <v>0</v>
      </c>
      <c r="D205" s="190"/>
    </row>
    <row r="206" spans="1:4" s="94" customFormat="1" ht="25.5" customHeight="1" x14ac:dyDescent="0.25">
      <c r="A206" s="200">
        <v>5.3</v>
      </c>
      <c r="B206" s="93" t="s">
        <v>278</v>
      </c>
      <c r="C206" s="201">
        <f>C207</f>
        <v>0</v>
      </c>
      <c r="D206" s="192"/>
    </row>
    <row r="207" spans="1:4" s="94" customFormat="1" ht="25.5" customHeight="1" x14ac:dyDescent="0.25">
      <c r="A207" s="202" t="s">
        <v>509</v>
      </c>
      <c r="B207" s="90" t="s">
        <v>150</v>
      </c>
      <c r="C207" s="203">
        <f>SUM(C208)</f>
        <v>0</v>
      </c>
      <c r="D207" s="192"/>
    </row>
    <row r="208" spans="1:4" s="85" customFormat="1" ht="25.5" customHeight="1" x14ac:dyDescent="0.25">
      <c r="A208" s="204" t="s">
        <v>510</v>
      </c>
      <c r="B208" s="73" t="s">
        <v>151</v>
      </c>
      <c r="C208" s="208">
        <v>0</v>
      </c>
      <c r="D208" s="190"/>
    </row>
    <row r="209" spans="1:4" s="94" customFormat="1" ht="25.5" customHeight="1" x14ac:dyDescent="0.25">
      <c r="A209" s="220">
        <v>6</v>
      </c>
      <c r="B209" s="223" t="s">
        <v>21</v>
      </c>
      <c r="C209" s="224">
        <f>C210+C225+C226+C229</f>
        <v>13005</v>
      </c>
      <c r="D209" s="192"/>
    </row>
    <row r="210" spans="1:4" s="94" customFormat="1" ht="25.5" customHeight="1" x14ac:dyDescent="0.25">
      <c r="A210" s="200">
        <v>6.1</v>
      </c>
      <c r="B210" s="93" t="s">
        <v>279</v>
      </c>
      <c r="C210" s="201">
        <f>C211+C213+C215+C217+C219+C221+C223</f>
        <v>2305</v>
      </c>
      <c r="D210" s="192"/>
    </row>
    <row r="211" spans="1:4" s="94" customFormat="1" ht="25.5" customHeight="1" x14ac:dyDescent="0.25">
      <c r="A211" s="202" t="s">
        <v>511</v>
      </c>
      <c r="B211" s="90" t="s">
        <v>280</v>
      </c>
      <c r="C211" s="203">
        <f>SUM(C212)</f>
        <v>0</v>
      </c>
      <c r="D211" s="192"/>
    </row>
    <row r="212" spans="1:4" s="85" customFormat="1" ht="25.5" customHeight="1" x14ac:dyDescent="0.25">
      <c r="A212" s="204" t="s">
        <v>512</v>
      </c>
      <c r="B212" s="73" t="s">
        <v>281</v>
      </c>
      <c r="C212" s="208">
        <v>0</v>
      </c>
      <c r="D212" s="190"/>
    </row>
    <row r="213" spans="1:4" s="94" customFormat="1" ht="25.5" customHeight="1" x14ac:dyDescent="0.25">
      <c r="A213" s="202" t="s">
        <v>513</v>
      </c>
      <c r="B213" s="91" t="s">
        <v>142</v>
      </c>
      <c r="C213" s="203">
        <f>SUM(C214)</f>
        <v>2305</v>
      </c>
      <c r="D213" s="192"/>
    </row>
    <row r="214" spans="1:4" s="85" customFormat="1" ht="25.5" customHeight="1" x14ac:dyDescent="0.25">
      <c r="A214" s="204" t="s">
        <v>514</v>
      </c>
      <c r="B214" s="73" t="s">
        <v>143</v>
      </c>
      <c r="C214" s="208">
        <v>2305</v>
      </c>
      <c r="D214" s="190"/>
    </row>
    <row r="215" spans="1:4" s="94" customFormat="1" ht="25.5" customHeight="1" x14ac:dyDescent="0.25">
      <c r="A215" s="202" t="s">
        <v>515</v>
      </c>
      <c r="B215" s="91" t="s">
        <v>282</v>
      </c>
      <c r="C215" s="203">
        <f>SUM(C216)</f>
        <v>0</v>
      </c>
      <c r="D215" s="192"/>
    </row>
    <row r="216" spans="1:4" s="85" customFormat="1" ht="25.5" customHeight="1" x14ac:dyDescent="0.25">
      <c r="A216" s="204" t="s">
        <v>516</v>
      </c>
      <c r="B216" s="73" t="s">
        <v>282</v>
      </c>
      <c r="C216" s="208">
        <v>0</v>
      </c>
      <c r="D216" s="190"/>
    </row>
    <row r="217" spans="1:4" s="94" customFormat="1" ht="25.5" customHeight="1" x14ac:dyDescent="0.25">
      <c r="A217" s="202" t="s">
        <v>517</v>
      </c>
      <c r="B217" s="91" t="s">
        <v>283</v>
      </c>
      <c r="C217" s="203">
        <f>SUM(C218)</f>
        <v>0</v>
      </c>
      <c r="D217" s="192"/>
    </row>
    <row r="218" spans="1:4" s="85" customFormat="1" ht="25.5" customHeight="1" x14ac:dyDescent="0.25">
      <c r="A218" s="204" t="s">
        <v>518</v>
      </c>
      <c r="B218" s="73" t="s">
        <v>283</v>
      </c>
      <c r="C218" s="208">
        <v>0</v>
      </c>
      <c r="D218" s="190"/>
    </row>
    <row r="219" spans="1:4" s="94" customFormat="1" ht="25.5" customHeight="1" x14ac:dyDescent="0.25">
      <c r="A219" s="202" t="s">
        <v>519</v>
      </c>
      <c r="B219" s="91" t="s">
        <v>284</v>
      </c>
      <c r="C219" s="203">
        <f>SUM(C220)</f>
        <v>0</v>
      </c>
      <c r="D219" s="192"/>
    </row>
    <row r="220" spans="1:4" s="85" customFormat="1" ht="25.5" customHeight="1" x14ac:dyDescent="0.25">
      <c r="A220" s="204" t="s">
        <v>520</v>
      </c>
      <c r="B220" s="73" t="s">
        <v>285</v>
      </c>
      <c r="C220" s="208">
        <v>0</v>
      </c>
      <c r="D220" s="190"/>
    </row>
    <row r="221" spans="1:4" s="94" customFormat="1" ht="34.5" customHeight="1" x14ac:dyDescent="0.25">
      <c r="A221" s="202" t="s">
        <v>521</v>
      </c>
      <c r="B221" s="91" t="s">
        <v>286</v>
      </c>
      <c r="C221" s="203">
        <f>SUM(C222)</f>
        <v>0</v>
      </c>
      <c r="D221" s="192"/>
    </row>
    <row r="222" spans="1:4" s="85" customFormat="1" ht="25.5" customHeight="1" x14ac:dyDescent="0.25">
      <c r="A222" s="204" t="s">
        <v>522</v>
      </c>
      <c r="B222" s="73" t="s">
        <v>286</v>
      </c>
      <c r="C222" s="208">
        <v>0</v>
      </c>
      <c r="D222" s="190"/>
    </row>
    <row r="223" spans="1:4" s="94" customFormat="1" ht="25.5" customHeight="1" x14ac:dyDescent="0.25">
      <c r="A223" s="202" t="s">
        <v>523</v>
      </c>
      <c r="B223" s="91" t="s">
        <v>287</v>
      </c>
      <c r="C223" s="203">
        <f>C224</f>
        <v>0</v>
      </c>
      <c r="D223" s="192"/>
    </row>
    <row r="224" spans="1:4" s="85" customFormat="1" ht="25.5" customHeight="1" x14ac:dyDescent="0.25">
      <c r="A224" s="204" t="s">
        <v>524</v>
      </c>
      <c r="B224" s="73" t="s">
        <v>287</v>
      </c>
      <c r="C224" s="208">
        <v>0</v>
      </c>
      <c r="D224" s="190"/>
    </row>
    <row r="225" spans="1:4" s="94" customFormat="1" ht="25.5" customHeight="1" x14ac:dyDescent="0.25">
      <c r="A225" s="200">
        <v>6.2</v>
      </c>
      <c r="B225" s="93" t="s">
        <v>288</v>
      </c>
      <c r="C225" s="201">
        <v>0</v>
      </c>
      <c r="D225" s="192"/>
    </row>
    <row r="226" spans="1:4" s="94" customFormat="1" ht="25.5" customHeight="1" x14ac:dyDescent="0.25">
      <c r="A226" s="200">
        <v>6.3</v>
      </c>
      <c r="B226" s="93" t="s">
        <v>289</v>
      </c>
      <c r="C226" s="201">
        <f>C227</f>
        <v>10700</v>
      </c>
      <c r="D226" s="192"/>
    </row>
    <row r="227" spans="1:4" s="94" customFormat="1" ht="25.5" customHeight="1" x14ac:dyDescent="0.25">
      <c r="A227" s="202" t="s">
        <v>525</v>
      </c>
      <c r="B227" s="91" t="s">
        <v>22</v>
      </c>
      <c r="C227" s="203">
        <f>C228</f>
        <v>10700</v>
      </c>
      <c r="D227" s="192"/>
    </row>
    <row r="228" spans="1:4" s="85" customFormat="1" ht="25.5" customHeight="1" x14ac:dyDescent="0.25">
      <c r="A228" s="204" t="s">
        <v>526</v>
      </c>
      <c r="B228" s="73" t="s">
        <v>290</v>
      </c>
      <c r="C228" s="208">
        <v>10700</v>
      </c>
      <c r="D228" s="190"/>
    </row>
    <row r="229" spans="1:4" s="94" customFormat="1" ht="25.5" customHeight="1" x14ac:dyDescent="0.25">
      <c r="A229" s="200">
        <v>6.4</v>
      </c>
      <c r="B229" s="99" t="s">
        <v>291</v>
      </c>
      <c r="C229" s="212">
        <f>C230</f>
        <v>0</v>
      </c>
      <c r="D229" s="192"/>
    </row>
    <row r="230" spans="1:4" s="94" customFormat="1" ht="25.5" customHeight="1" x14ac:dyDescent="0.25">
      <c r="A230" s="202" t="s">
        <v>527</v>
      </c>
      <c r="B230" s="91" t="s">
        <v>150</v>
      </c>
      <c r="C230" s="203">
        <f>SUM(C231)</f>
        <v>0</v>
      </c>
      <c r="D230" s="192"/>
    </row>
    <row r="231" spans="1:4" s="85" customFormat="1" ht="25.5" customHeight="1" x14ac:dyDescent="0.25">
      <c r="A231" s="204" t="s">
        <v>528</v>
      </c>
      <c r="B231" s="73" t="s">
        <v>151</v>
      </c>
      <c r="C231" s="208">
        <v>0</v>
      </c>
      <c r="D231" s="190"/>
    </row>
    <row r="232" spans="1:4" s="100" customFormat="1" ht="25.5" customHeight="1" x14ac:dyDescent="0.25">
      <c r="A232" s="220">
        <v>7</v>
      </c>
      <c r="B232" s="223" t="s">
        <v>292</v>
      </c>
      <c r="C232" s="224">
        <f>C233+C234+C236+C238+C240</f>
        <v>0</v>
      </c>
      <c r="D232" s="195"/>
    </row>
    <row r="233" spans="1:4" s="100" customFormat="1" ht="36.75" customHeight="1" x14ac:dyDescent="0.25">
      <c r="A233" s="202">
        <v>7.1</v>
      </c>
      <c r="B233" s="101" t="s">
        <v>293</v>
      </c>
      <c r="C233" s="203">
        <v>0</v>
      </c>
      <c r="D233" s="195"/>
    </row>
    <row r="234" spans="1:4" s="100" customFormat="1" ht="36.75" customHeight="1" x14ac:dyDescent="0.25">
      <c r="A234" s="202">
        <v>7.2</v>
      </c>
      <c r="B234" s="101" t="s">
        <v>294</v>
      </c>
      <c r="C234" s="203">
        <f>SUM(C235)</f>
        <v>0</v>
      </c>
      <c r="D234" s="195"/>
    </row>
    <row r="235" spans="1:4" s="85" customFormat="1" ht="29.25" customHeight="1" x14ac:dyDescent="0.25">
      <c r="A235" s="204" t="s">
        <v>650</v>
      </c>
      <c r="B235" s="73" t="s">
        <v>295</v>
      </c>
      <c r="C235" s="208">
        <v>0</v>
      </c>
      <c r="D235" s="190"/>
    </row>
    <row r="236" spans="1:4" s="100" customFormat="1" ht="36.75" customHeight="1" x14ac:dyDescent="0.25">
      <c r="A236" s="202">
        <v>7.3</v>
      </c>
      <c r="B236" s="101" t="s">
        <v>296</v>
      </c>
      <c r="C236" s="203">
        <f>SUM(C237)</f>
        <v>0</v>
      </c>
      <c r="D236" s="195"/>
    </row>
    <row r="237" spans="1:4" s="85" customFormat="1" ht="25.5" customHeight="1" x14ac:dyDescent="0.25">
      <c r="A237" s="204" t="s">
        <v>529</v>
      </c>
      <c r="B237" s="73" t="s">
        <v>565</v>
      </c>
      <c r="C237" s="208">
        <v>0</v>
      </c>
      <c r="D237" s="190"/>
    </row>
    <row r="238" spans="1:4" s="102" customFormat="1" ht="38.25" customHeight="1" x14ac:dyDescent="0.25">
      <c r="A238" s="202">
        <v>7.4</v>
      </c>
      <c r="B238" s="101" t="s">
        <v>297</v>
      </c>
      <c r="C238" s="203">
        <f>SUM(C239)</f>
        <v>0</v>
      </c>
      <c r="D238" s="196"/>
    </row>
    <row r="239" spans="1:4" s="85" customFormat="1" ht="25.5" customHeight="1" x14ac:dyDescent="0.25">
      <c r="A239" s="204" t="s">
        <v>594</v>
      </c>
      <c r="B239" s="73" t="s">
        <v>298</v>
      </c>
      <c r="C239" s="208">
        <v>0</v>
      </c>
      <c r="D239" s="190"/>
    </row>
    <row r="240" spans="1:4" s="94" customFormat="1" ht="65.25" customHeight="1" x14ac:dyDescent="0.25">
      <c r="A240" s="202">
        <v>7.9</v>
      </c>
      <c r="B240" s="101" t="s">
        <v>299</v>
      </c>
      <c r="C240" s="203">
        <f>SUM(C241:C242)</f>
        <v>0</v>
      </c>
      <c r="D240" s="192"/>
    </row>
    <row r="241" spans="1:4" s="85" customFormat="1" ht="39" customHeight="1" x14ac:dyDescent="0.25">
      <c r="A241" s="204" t="s">
        <v>530</v>
      </c>
      <c r="B241" s="103" t="s">
        <v>300</v>
      </c>
      <c r="C241" s="208">
        <v>0</v>
      </c>
      <c r="D241" s="190"/>
    </row>
    <row r="242" spans="1:4" s="85" customFormat="1" ht="39" customHeight="1" x14ac:dyDescent="0.25">
      <c r="A242" s="204" t="s">
        <v>531</v>
      </c>
      <c r="B242" s="103" t="s">
        <v>301</v>
      </c>
      <c r="C242" s="208">
        <v>0</v>
      </c>
      <c r="D242" s="190"/>
    </row>
    <row r="243" spans="1:4" s="94" customFormat="1" ht="25.5" customHeight="1" x14ac:dyDescent="0.25">
      <c r="A243" s="220">
        <v>8</v>
      </c>
      <c r="B243" s="223" t="s">
        <v>24</v>
      </c>
      <c r="C243" s="224">
        <f>C244+C248+C254</f>
        <v>29122875</v>
      </c>
      <c r="D243" s="192"/>
    </row>
    <row r="244" spans="1:4" s="94" customFormat="1" ht="25.5" customHeight="1" x14ac:dyDescent="0.25">
      <c r="A244" s="200">
        <v>8.1</v>
      </c>
      <c r="B244" s="93" t="s">
        <v>302</v>
      </c>
      <c r="C244" s="201">
        <f>C245</f>
        <v>24587002</v>
      </c>
      <c r="D244" s="192"/>
    </row>
    <row r="245" spans="1:4" s="94" customFormat="1" ht="25.5" customHeight="1" x14ac:dyDescent="0.25">
      <c r="A245" s="202" t="s">
        <v>532</v>
      </c>
      <c r="B245" s="104" t="s">
        <v>25</v>
      </c>
      <c r="C245" s="203">
        <f>SUM(C246:C247)</f>
        <v>24587002</v>
      </c>
      <c r="D245" s="192"/>
    </row>
    <row r="246" spans="1:4" s="85" customFormat="1" ht="25.5" customHeight="1" x14ac:dyDescent="0.25">
      <c r="A246" s="204" t="s">
        <v>533</v>
      </c>
      <c r="B246" s="98" t="s">
        <v>303</v>
      </c>
      <c r="C246" s="208">
        <v>24579482</v>
      </c>
      <c r="D246" s="190"/>
    </row>
    <row r="247" spans="1:4" s="85" customFormat="1" ht="25.5" customHeight="1" x14ac:dyDescent="0.25">
      <c r="A247" s="204" t="s">
        <v>534</v>
      </c>
      <c r="B247" s="98" t="s">
        <v>304</v>
      </c>
      <c r="C247" s="208">
        <v>7520</v>
      </c>
      <c r="D247" s="190"/>
    </row>
    <row r="248" spans="1:4" s="94" customFormat="1" ht="25.5" customHeight="1" x14ac:dyDescent="0.25">
      <c r="A248" s="200">
        <v>8.1999999999999993</v>
      </c>
      <c r="B248" s="93" t="s">
        <v>305</v>
      </c>
      <c r="C248" s="201">
        <f>C249</f>
        <v>4535873</v>
      </c>
      <c r="D248" s="192"/>
    </row>
    <row r="249" spans="1:4" s="94" customFormat="1" ht="25.5" customHeight="1" x14ac:dyDescent="0.25">
      <c r="A249" s="202" t="s">
        <v>535</v>
      </c>
      <c r="B249" s="91" t="s">
        <v>306</v>
      </c>
      <c r="C249" s="203">
        <f>SUM(C250:C253)</f>
        <v>4535873</v>
      </c>
      <c r="D249" s="192"/>
    </row>
    <row r="250" spans="1:4" s="85" customFormat="1" ht="25.5" customHeight="1" x14ac:dyDescent="0.25">
      <c r="A250" s="204" t="s">
        <v>536</v>
      </c>
      <c r="B250" s="98" t="s">
        <v>307</v>
      </c>
      <c r="C250" s="208">
        <v>2774937</v>
      </c>
      <c r="D250" s="190"/>
    </row>
    <row r="251" spans="1:4" s="85" customFormat="1" ht="25.5" customHeight="1" x14ac:dyDescent="0.25">
      <c r="A251" s="204" t="s">
        <v>537</v>
      </c>
      <c r="B251" s="98" t="s">
        <v>308</v>
      </c>
      <c r="C251" s="208">
        <v>0</v>
      </c>
      <c r="D251" s="190"/>
    </row>
    <row r="252" spans="1:4" s="85" customFormat="1" ht="25.5" customHeight="1" x14ac:dyDescent="0.25">
      <c r="A252" s="204" t="s">
        <v>538</v>
      </c>
      <c r="B252" s="98" t="s">
        <v>309</v>
      </c>
      <c r="C252" s="208">
        <v>1760936</v>
      </c>
      <c r="D252" s="190"/>
    </row>
    <row r="253" spans="1:4" s="85" customFormat="1" ht="25.5" customHeight="1" x14ac:dyDescent="0.25">
      <c r="A253" s="204" t="s">
        <v>539</v>
      </c>
      <c r="B253" s="98" t="s">
        <v>310</v>
      </c>
      <c r="C253" s="208">
        <v>0</v>
      </c>
      <c r="D253" s="190"/>
    </row>
    <row r="254" spans="1:4" s="94" customFormat="1" ht="25.5" customHeight="1" x14ac:dyDescent="0.25">
      <c r="A254" s="200">
        <v>8.3000000000000007</v>
      </c>
      <c r="B254" s="93" t="s">
        <v>311</v>
      </c>
      <c r="C254" s="201">
        <f>C255</f>
        <v>0</v>
      </c>
      <c r="D254" s="192"/>
    </row>
    <row r="255" spans="1:4" s="94" customFormat="1" ht="25.5" customHeight="1" x14ac:dyDescent="0.25">
      <c r="A255" s="202" t="s">
        <v>540</v>
      </c>
      <c r="B255" s="104" t="s">
        <v>27</v>
      </c>
      <c r="C255" s="203">
        <f>SUM(C256:C258)</f>
        <v>0</v>
      </c>
      <c r="D255" s="192"/>
    </row>
    <row r="256" spans="1:4" s="85" customFormat="1" ht="25.5" customHeight="1" x14ac:dyDescent="0.25">
      <c r="A256" s="204" t="s">
        <v>541</v>
      </c>
      <c r="B256" s="98" t="s">
        <v>312</v>
      </c>
      <c r="C256" s="208">
        <v>0</v>
      </c>
      <c r="D256" s="190"/>
    </row>
    <row r="257" spans="1:4" s="85" customFormat="1" ht="25.5" customHeight="1" x14ac:dyDescent="0.25">
      <c r="A257" s="204" t="s">
        <v>542</v>
      </c>
      <c r="B257" s="98" t="s">
        <v>313</v>
      </c>
      <c r="C257" s="208">
        <v>0</v>
      </c>
      <c r="D257" s="190"/>
    </row>
    <row r="258" spans="1:4" s="85" customFormat="1" ht="25.5" customHeight="1" x14ac:dyDescent="0.25">
      <c r="A258" s="204" t="s">
        <v>543</v>
      </c>
      <c r="B258" s="98" t="s">
        <v>345</v>
      </c>
      <c r="C258" s="208">
        <v>0</v>
      </c>
      <c r="D258" s="190"/>
    </row>
    <row r="259" spans="1:4" s="102" customFormat="1" ht="25.5" customHeight="1" x14ac:dyDescent="0.25">
      <c r="A259" s="220">
        <v>9</v>
      </c>
      <c r="B259" s="229" t="s">
        <v>314</v>
      </c>
      <c r="C259" s="224">
        <f>C260+C263+C264+C269+C273+C274</f>
        <v>0</v>
      </c>
      <c r="D259" s="196"/>
    </row>
    <row r="260" spans="1:4" s="102" customFormat="1" ht="33.75" customHeight="1" x14ac:dyDescent="0.25">
      <c r="A260" s="200">
        <v>9.1</v>
      </c>
      <c r="B260" s="93" t="s">
        <v>315</v>
      </c>
      <c r="C260" s="201">
        <f>C261</f>
        <v>0</v>
      </c>
      <c r="D260" s="196"/>
    </row>
    <row r="261" spans="1:4" s="94" customFormat="1" ht="25.5" customHeight="1" x14ac:dyDescent="0.25">
      <c r="A261" s="202" t="s">
        <v>544</v>
      </c>
      <c r="B261" s="104" t="s">
        <v>316</v>
      </c>
      <c r="C261" s="203">
        <f>SUM(C262)</f>
        <v>0</v>
      </c>
      <c r="D261" s="192"/>
    </row>
    <row r="262" spans="1:4" s="85" customFormat="1" ht="25.5" customHeight="1" x14ac:dyDescent="0.25">
      <c r="A262" s="204" t="s">
        <v>545</v>
      </c>
      <c r="B262" s="98" t="s">
        <v>316</v>
      </c>
      <c r="C262" s="208">
        <v>0</v>
      </c>
      <c r="D262" s="190"/>
    </row>
    <row r="263" spans="1:4" s="102" customFormat="1" ht="25.5" customHeight="1" x14ac:dyDescent="0.25">
      <c r="A263" s="200">
        <v>9.1999999999999993</v>
      </c>
      <c r="B263" s="93" t="s">
        <v>317</v>
      </c>
      <c r="C263" s="201">
        <v>0</v>
      </c>
      <c r="D263" s="196"/>
    </row>
    <row r="264" spans="1:4" s="102" customFormat="1" ht="25.5" customHeight="1" x14ac:dyDescent="0.25">
      <c r="A264" s="200">
        <v>9.3000000000000007</v>
      </c>
      <c r="B264" s="93" t="s">
        <v>318</v>
      </c>
      <c r="C264" s="201">
        <f>C265+C267</f>
        <v>0</v>
      </c>
      <c r="D264" s="196"/>
    </row>
    <row r="265" spans="1:4" s="94" customFormat="1" ht="25.5" customHeight="1" x14ac:dyDescent="0.25">
      <c r="A265" s="202" t="s">
        <v>546</v>
      </c>
      <c r="B265" s="104" t="s">
        <v>319</v>
      </c>
      <c r="C265" s="203">
        <f>SUM(C266)</f>
        <v>0</v>
      </c>
      <c r="D265" s="192"/>
    </row>
    <row r="266" spans="1:4" s="85" customFormat="1" ht="25.5" customHeight="1" x14ac:dyDescent="0.25">
      <c r="A266" s="204" t="s">
        <v>547</v>
      </c>
      <c r="B266" s="98" t="s">
        <v>319</v>
      </c>
      <c r="C266" s="208">
        <v>0</v>
      </c>
      <c r="D266" s="190"/>
    </row>
    <row r="267" spans="1:4" s="94" customFormat="1" ht="25.5" customHeight="1" x14ac:dyDescent="0.25">
      <c r="A267" s="202" t="s">
        <v>548</v>
      </c>
      <c r="B267" s="104" t="s">
        <v>320</v>
      </c>
      <c r="C267" s="210">
        <f>SUM(C268)</f>
        <v>0</v>
      </c>
      <c r="D267" s="192"/>
    </row>
    <row r="268" spans="1:4" s="85" customFormat="1" ht="25.5" customHeight="1" x14ac:dyDescent="0.25">
      <c r="A268" s="204" t="s">
        <v>549</v>
      </c>
      <c r="B268" s="98" t="s">
        <v>320</v>
      </c>
      <c r="C268" s="208">
        <v>0</v>
      </c>
      <c r="D268" s="190"/>
    </row>
    <row r="269" spans="1:4" s="102" customFormat="1" ht="25.5" customHeight="1" x14ac:dyDescent="0.25">
      <c r="A269" s="200">
        <v>9.4</v>
      </c>
      <c r="B269" s="93" t="s">
        <v>321</v>
      </c>
      <c r="C269" s="201">
        <f>C270</f>
        <v>0</v>
      </c>
      <c r="D269" s="196"/>
    </row>
    <row r="270" spans="1:4" s="94" customFormat="1" ht="25.5" customHeight="1" x14ac:dyDescent="0.25">
      <c r="A270" s="202" t="s">
        <v>550</v>
      </c>
      <c r="B270" s="91" t="s">
        <v>78</v>
      </c>
      <c r="C270" s="203">
        <f>SUM(C271:C272)</f>
        <v>0</v>
      </c>
      <c r="D270" s="192"/>
    </row>
    <row r="271" spans="1:4" s="85" customFormat="1" ht="25.5" customHeight="1" x14ac:dyDescent="0.25">
      <c r="A271" s="204" t="s">
        <v>551</v>
      </c>
      <c r="B271" s="98" t="s">
        <v>322</v>
      </c>
      <c r="C271" s="208">
        <v>0</v>
      </c>
      <c r="D271" s="190"/>
    </row>
    <row r="272" spans="1:4" s="85" customFormat="1" ht="25.5" customHeight="1" x14ac:dyDescent="0.25">
      <c r="A272" s="204" t="s">
        <v>552</v>
      </c>
      <c r="B272" s="98" t="s">
        <v>323</v>
      </c>
      <c r="C272" s="208">
        <v>0</v>
      </c>
      <c r="D272" s="190"/>
    </row>
    <row r="273" spans="1:4" s="102" customFormat="1" ht="25.5" customHeight="1" x14ac:dyDescent="0.25">
      <c r="A273" s="200">
        <v>9.5</v>
      </c>
      <c r="B273" s="93" t="s">
        <v>324</v>
      </c>
      <c r="C273" s="201">
        <v>0</v>
      </c>
      <c r="D273" s="196"/>
    </row>
    <row r="274" spans="1:4" s="102" customFormat="1" ht="38.25" customHeight="1" x14ac:dyDescent="0.25">
      <c r="A274" s="200">
        <v>9.6</v>
      </c>
      <c r="B274" s="93" t="s">
        <v>325</v>
      </c>
      <c r="C274" s="201">
        <f>C275</f>
        <v>0</v>
      </c>
      <c r="D274" s="196"/>
    </row>
    <row r="275" spans="1:4" s="102" customFormat="1" ht="25.5" customHeight="1" x14ac:dyDescent="0.25">
      <c r="A275" s="202" t="s">
        <v>553</v>
      </c>
      <c r="B275" s="104" t="s">
        <v>326</v>
      </c>
      <c r="C275" s="213">
        <f>SUM(C276:C278)</f>
        <v>0</v>
      </c>
      <c r="D275" s="196"/>
    </row>
    <row r="276" spans="1:4" s="105" customFormat="1" ht="25.5" customHeight="1" x14ac:dyDescent="0.25">
      <c r="A276" s="204" t="s">
        <v>554</v>
      </c>
      <c r="B276" s="98" t="s">
        <v>327</v>
      </c>
      <c r="C276" s="208">
        <v>0</v>
      </c>
      <c r="D276" s="197"/>
    </row>
    <row r="277" spans="1:4" s="105" customFormat="1" ht="25.5" customHeight="1" x14ac:dyDescent="0.25">
      <c r="A277" s="204" t="s">
        <v>555</v>
      </c>
      <c r="B277" s="98" t="s">
        <v>328</v>
      </c>
      <c r="C277" s="208">
        <v>0</v>
      </c>
      <c r="D277" s="197"/>
    </row>
    <row r="278" spans="1:4" s="105" customFormat="1" ht="25.5" customHeight="1" x14ac:dyDescent="0.25">
      <c r="A278" s="204" t="s">
        <v>556</v>
      </c>
      <c r="B278" s="98" t="s">
        <v>175</v>
      </c>
      <c r="C278" s="208">
        <v>0</v>
      </c>
      <c r="D278" s="197"/>
    </row>
    <row r="279" spans="1:4" s="102" customFormat="1" ht="25.5" customHeight="1" x14ac:dyDescent="0.25">
      <c r="A279" s="220">
        <v>10</v>
      </c>
      <c r="B279" s="223" t="s">
        <v>329</v>
      </c>
      <c r="C279" s="224">
        <f>C280+C283+C285</f>
        <v>0</v>
      </c>
      <c r="D279" s="196"/>
    </row>
    <row r="280" spans="1:4" s="102" customFormat="1" ht="25.5" customHeight="1" x14ac:dyDescent="0.25">
      <c r="A280" s="202">
        <v>10.1</v>
      </c>
      <c r="B280" s="91" t="s">
        <v>330</v>
      </c>
      <c r="C280" s="203">
        <f>SUM(C281:C282)</f>
        <v>0</v>
      </c>
      <c r="D280" s="196"/>
    </row>
    <row r="281" spans="1:4" s="106" customFormat="1" ht="25.5" customHeight="1" x14ac:dyDescent="0.25">
      <c r="A281" s="204" t="s">
        <v>557</v>
      </c>
      <c r="B281" s="98" t="s">
        <v>330</v>
      </c>
      <c r="C281" s="208">
        <v>0</v>
      </c>
      <c r="D281" s="198"/>
    </row>
    <row r="282" spans="1:4" s="106" customFormat="1" ht="25.5" customHeight="1" x14ac:dyDescent="0.25">
      <c r="A282" s="204" t="s">
        <v>558</v>
      </c>
      <c r="B282" s="98" t="s">
        <v>331</v>
      </c>
      <c r="C282" s="208">
        <v>0</v>
      </c>
      <c r="D282" s="198"/>
    </row>
    <row r="283" spans="1:4" s="102" customFormat="1" ht="25.5" customHeight="1" x14ac:dyDescent="0.25">
      <c r="A283" s="202">
        <v>10.199999999999999</v>
      </c>
      <c r="B283" s="91" t="s">
        <v>332</v>
      </c>
      <c r="C283" s="203">
        <f>SUM(C284)</f>
        <v>0</v>
      </c>
      <c r="D283" s="196"/>
    </row>
    <row r="284" spans="1:4" s="106" customFormat="1" ht="25.5" customHeight="1" x14ac:dyDescent="0.25">
      <c r="A284" s="204" t="s">
        <v>559</v>
      </c>
      <c r="B284" s="98" t="s">
        <v>332</v>
      </c>
      <c r="C284" s="208">
        <v>0</v>
      </c>
      <c r="D284" s="198"/>
    </row>
    <row r="285" spans="1:4" s="102" customFormat="1" ht="25.5" customHeight="1" x14ac:dyDescent="0.25">
      <c r="A285" s="202">
        <v>10.3</v>
      </c>
      <c r="B285" s="91" t="s">
        <v>333</v>
      </c>
      <c r="C285" s="203">
        <f>SUM(C286)</f>
        <v>0</v>
      </c>
      <c r="D285" s="196"/>
    </row>
    <row r="286" spans="1:4" s="106" customFormat="1" ht="25.5" customHeight="1" x14ac:dyDescent="0.25">
      <c r="A286" s="204" t="s">
        <v>560</v>
      </c>
      <c r="B286" s="98" t="s">
        <v>333</v>
      </c>
      <c r="C286" s="208">
        <v>0</v>
      </c>
      <c r="D286" s="198"/>
    </row>
    <row r="287" spans="1:4" s="102" customFormat="1" ht="25.5" customHeight="1" x14ac:dyDescent="0.25">
      <c r="A287" s="220">
        <v>11</v>
      </c>
      <c r="B287" s="223" t="s">
        <v>29</v>
      </c>
      <c r="C287" s="224">
        <f>C288</f>
        <v>0</v>
      </c>
      <c r="D287" s="196"/>
    </row>
    <row r="288" spans="1:4" s="102" customFormat="1" ht="25.5" customHeight="1" x14ac:dyDescent="0.25">
      <c r="A288" s="200">
        <v>11.1</v>
      </c>
      <c r="B288" s="93" t="s">
        <v>334</v>
      </c>
      <c r="C288" s="201">
        <f>C289</f>
        <v>0</v>
      </c>
      <c r="D288" s="196"/>
    </row>
    <row r="289" spans="1:4" s="94" customFormat="1" ht="25.5" customHeight="1" x14ac:dyDescent="0.25">
      <c r="A289" s="202" t="s">
        <v>561</v>
      </c>
      <c r="B289" s="91" t="s">
        <v>335</v>
      </c>
      <c r="C289" s="203">
        <f>SUM(C290:C292)</f>
        <v>0</v>
      </c>
      <c r="D289" s="192"/>
    </row>
    <row r="290" spans="1:4" s="85" customFormat="1" ht="25.5" customHeight="1" x14ac:dyDescent="0.25">
      <c r="A290" s="204" t="s">
        <v>562</v>
      </c>
      <c r="B290" s="98" t="s">
        <v>336</v>
      </c>
      <c r="C290" s="208">
        <v>0</v>
      </c>
      <c r="D290" s="190"/>
    </row>
    <row r="291" spans="1:4" s="85" customFormat="1" ht="25.5" customHeight="1" x14ac:dyDescent="0.25">
      <c r="A291" s="204" t="s">
        <v>563</v>
      </c>
      <c r="B291" s="98" t="s">
        <v>337</v>
      </c>
      <c r="C291" s="208">
        <v>0</v>
      </c>
      <c r="D291" s="190"/>
    </row>
    <row r="292" spans="1:4" s="85" customFormat="1" ht="25.5" customHeight="1" x14ac:dyDescent="0.25">
      <c r="A292" s="204" t="s">
        <v>564</v>
      </c>
      <c r="B292" s="98" t="s">
        <v>338</v>
      </c>
      <c r="C292" s="208">
        <v>0</v>
      </c>
      <c r="D292" s="190"/>
    </row>
    <row r="293" spans="1:4" s="102" customFormat="1" ht="25.5" customHeight="1" x14ac:dyDescent="0.25">
      <c r="A293" s="220">
        <v>12</v>
      </c>
      <c r="B293" s="223" t="s">
        <v>339</v>
      </c>
      <c r="C293" s="224">
        <v>0</v>
      </c>
      <c r="D293" s="196"/>
    </row>
    <row r="294" spans="1:4" s="235" customFormat="1" ht="3.75" customHeight="1" x14ac:dyDescent="0.25">
      <c r="A294" s="231"/>
      <c r="B294" s="232"/>
      <c r="C294" s="233"/>
      <c r="D294" s="234"/>
    </row>
    <row r="295" spans="1:4" s="107" customFormat="1" ht="26.25" customHeight="1" x14ac:dyDescent="0.25">
      <c r="A295" s="495" t="s">
        <v>340</v>
      </c>
      <c r="B295" s="496"/>
      <c r="C295" s="230">
        <f>C6+C48+C54+C58+C180+C209+C232+C243+C259+C279+C287+C293</f>
        <v>32162051</v>
      </c>
      <c r="D295" s="199"/>
    </row>
    <row r="296" spans="1:4" s="79" customFormat="1" ht="36.75" hidden="1" customHeight="1" x14ac:dyDescent="0.25">
      <c r="A296" s="76"/>
      <c r="B296" s="77"/>
      <c r="C296" s="7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9" priority="18">
      <formula>LEN(TRIM(C188))=0</formula>
    </cfRule>
  </conditionalFormatting>
  <conditionalFormatting sqref="C240">
    <cfRule type="containsBlanks" dxfId="8" priority="15">
      <formula>LEN(TRIM(C240))=0</formula>
    </cfRule>
  </conditionalFormatting>
  <conditionalFormatting sqref="C236">
    <cfRule type="containsBlanks" dxfId="7" priority="14">
      <formula>LEN(TRIM(C236))=0</formula>
    </cfRule>
  </conditionalFormatting>
  <conditionalFormatting sqref="B234:C234">
    <cfRule type="containsBlanks" dxfId="6" priority="12">
      <formula>LEN(TRIM(B234))=0</formula>
    </cfRule>
  </conditionalFormatting>
  <conditionalFormatting sqref="B236">
    <cfRule type="containsBlanks" dxfId="5" priority="8">
      <formula>LEN(TRIM(B236))=0</formula>
    </cfRule>
  </conditionalFormatting>
  <conditionalFormatting sqref="B238">
    <cfRule type="containsBlanks" dxfId="4" priority="7">
      <formula>LEN(TRIM(B238))=0</formula>
    </cfRule>
  </conditionalFormatting>
  <conditionalFormatting sqref="B240">
    <cfRule type="containsBlanks" dxfId="3" priority="6">
      <formula>LEN(TRIM(B240))=0</formula>
    </cfRule>
  </conditionalFormatting>
  <conditionalFormatting sqref="C238">
    <cfRule type="containsBlanks" dxfId="2" priority="4">
      <formula>LEN(TRIM(C238))=0</formula>
    </cfRule>
  </conditionalFormatting>
  <conditionalFormatting sqref="B233">
    <cfRule type="containsBlanks" dxfId="1" priority="3">
      <formula>LEN(TRIM(B233))=0</formula>
    </cfRule>
  </conditionalFormatting>
  <conditionalFormatting sqref="C233">
    <cfRule type="containsBlanks" dxfId="0"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9:C15 C290:C292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18:C19">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5"/>
  <sheetViews>
    <sheetView showGridLines="0" showRuler="0" topLeftCell="A5" zoomScale="90" zoomScaleNormal="90" workbookViewId="0">
      <selection activeCell="C12" sqref="C12"/>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282" t="s">
        <v>616</v>
      </c>
      <c r="C1" s="283"/>
    </row>
    <row r="2" spans="2:3" ht="18" customHeight="1" x14ac:dyDescent="0.25">
      <c r="B2" s="286"/>
      <c r="C2" s="287"/>
    </row>
    <row r="3" spans="2:3" ht="21" x14ac:dyDescent="0.25">
      <c r="B3" s="162"/>
      <c r="C3" s="163" t="str">
        <f>'Objetivos PMD'!$B$3</f>
        <v>Municipio:  SAN CRISTOBAL DE LA BARRANCA, JALISCO.</v>
      </c>
    </row>
    <row r="4" spans="2:3" ht="21" x14ac:dyDescent="0.25">
      <c r="B4" s="160" t="s">
        <v>0</v>
      </c>
      <c r="C4" s="161" t="s">
        <v>2</v>
      </c>
    </row>
    <row r="5" spans="2:3" ht="34.5" customHeight="1" x14ac:dyDescent="0.25">
      <c r="B5" s="158">
        <v>1</v>
      </c>
      <c r="C5" s="237" t="s">
        <v>816</v>
      </c>
    </row>
    <row r="6" spans="2:3" ht="34.5" customHeight="1" x14ac:dyDescent="0.25">
      <c r="B6" s="158">
        <v>2</v>
      </c>
      <c r="C6" s="238" t="s">
        <v>817</v>
      </c>
    </row>
    <row r="7" spans="2:3" ht="34.5" customHeight="1" x14ac:dyDescent="0.25">
      <c r="B7" s="158">
        <v>3</v>
      </c>
      <c r="C7" s="238" t="s">
        <v>818</v>
      </c>
    </row>
    <row r="8" spans="2:3" ht="34.5" customHeight="1" x14ac:dyDescent="0.25">
      <c r="B8" s="158">
        <v>4</v>
      </c>
      <c r="C8" s="238" t="s">
        <v>819</v>
      </c>
    </row>
    <row r="9" spans="2:3" ht="34.5" customHeight="1" x14ac:dyDescent="0.25">
      <c r="B9" s="158">
        <v>5</v>
      </c>
      <c r="C9" s="237" t="s">
        <v>820</v>
      </c>
    </row>
    <row r="10" spans="2:3" ht="34.5" customHeight="1" x14ac:dyDescent="0.25">
      <c r="B10" s="158">
        <v>6</v>
      </c>
      <c r="C10" s="238" t="s">
        <v>821</v>
      </c>
    </row>
    <row r="11" spans="2:3" ht="34.5" customHeight="1" x14ac:dyDescent="0.25">
      <c r="B11" s="158">
        <v>7</v>
      </c>
      <c r="C11" s="164" t="s">
        <v>822</v>
      </c>
    </row>
    <row r="12" spans="2:3" ht="34.5" customHeight="1" x14ac:dyDescent="0.25">
      <c r="B12" s="158">
        <v>8</v>
      </c>
      <c r="C12" s="159"/>
    </row>
    <row r="13" spans="2:3" ht="34.5" customHeight="1" x14ac:dyDescent="0.25">
      <c r="B13" s="158">
        <v>9</v>
      </c>
      <c r="C13" s="159"/>
    </row>
    <row r="14" spans="2:3" ht="34.5" customHeight="1" x14ac:dyDescent="0.25">
      <c r="B14" s="158">
        <v>10</v>
      </c>
      <c r="C14" s="159"/>
    </row>
    <row r="15" spans="2:3" ht="34.5" customHeight="1" x14ac:dyDescent="0.25">
      <c r="B15" s="158">
        <v>11</v>
      </c>
      <c r="C15" s="159"/>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80"/>
  <sheetViews>
    <sheetView showGridLines="0" zoomScaleNormal="100" workbookViewId="0"/>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319" t="s">
        <v>678</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1"/>
    </row>
    <row r="2" spans="2:83" ht="9" customHeight="1" x14ac:dyDescent="0.25">
      <c r="B2" s="322"/>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4"/>
    </row>
    <row r="3" spans="2:83" ht="15" customHeight="1" x14ac:dyDescent="0.25">
      <c r="B3" s="325" t="str">
        <f>'Objetivos PMD'!$B$3</f>
        <v>Municipio:  SAN CRISTOBAL DE LA BARRANCA, JALISCO.</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7"/>
    </row>
    <row r="4" spans="2:83" s="1" customFormat="1" ht="5.25" customHeight="1" x14ac:dyDescent="0.25">
      <c r="B4" s="165"/>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35"/>
      <c r="CE4" s="166"/>
    </row>
    <row r="5" spans="2:83" ht="22.5" customHeight="1" x14ac:dyDescent="0.25">
      <c r="B5" s="292" t="s">
        <v>668</v>
      </c>
      <c r="C5" s="292"/>
      <c r="D5" s="292"/>
      <c r="E5" s="292"/>
      <c r="F5" s="292"/>
      <c r="G5" s="292"/>
      <c r="H5" s="292"/>
      <c r="I5" s="292"/>
      <c r="J5" s="292"/>
      <c r="K5" s="292"/>
      <c r="L5" s="292"/>
      <c r="M5" s="292"/>
      <c r="N5" s="292"/>
      <c r="O5" s="292"/>
      <c r="P5" s="292"/>
      <c r="Q5" s="292"/>
      <c r="R5" s="292"/>
      <c r="S5" s="292"/>
      <c r="T5" s="292"/>
      <c r="U5" s="292"/>
      <c r="V5" s="292"/>
      <c r="W5" s="292" t="s">
        <v>617</v>
      </c>
      <c r="X5" s="292"/>
      <c r="Y5" s="292"/>
      <c r="Z5" s="292"/>
      <c r="AA5" s="292"/>
      <c r="AB5" s="292"/>
      <c r="AC5" s="292"/>
      <c r="AD5" s="292" t="s">
        <v>661</v>
      </c>
      <c r="AE5" s="292"/>
      <c r="AF5" s="292"/>
      <c r="AG5" s="292"/>
      <c r="AH5" s="292"/>
      <c r="AI5" s="292"/>
      <c r="AJ5" s="292"/>
      <c r="AK5" s="292" t="s">
        <v>618</v>
      </c>
      <c r="AL5" s="292"/>
      <c r="AM5" s="292"/>
      <c r="AN5" s="292"/>
      <c r="AO5" s="292"/>
      <c r="AP5" s="292"/>
      <c r="AQ5" s="292"/>
      <c r="AR5" s="292"/>
      <c r="AS5" s="292"/>
      <c r="AT5" s="292"/>
      <c r="AU5" s="292"/>
      <c r="AV5" s="292" t="s">
        <v>619</v>
      </c>
      <c r="AW5" s="292"/>
      <c r="AX5" s="292"/>
      <c r="AY5" s="292"/>
      <c r="AZ5" s="292"/>
      <c r="BA5" s="292"/>
      <c r="BB5" s="292"/>
      <c r="BC5" s="293" t="s">
        <v>620</v>
      </c>
      <c r="BD5" s="294"/>
      <c r="BE5" s="294"/>
      <c r="BF5" s="294"/>
      <c r="BG5" s="294"/>
      <c r="BH5" s="294"/>
      <c r="BI5" s="294"/>
      <c r="BJ5" s="294"/>
      <c r="BK5" s="294"/>
      <c r="BL5" s="294"/>
      <c r="BM5" s="295"/>
      <c r="BN5" s="291" t="s">
        <v>350</v>
      </c>
      <c r="BO5" s="291"/>
      <c r="BP5" s="291"/>
      <c r="BQ5" s="291"/>
      <c r="BR5" s="291"/>
      <c r="BS5" s="291"/>
      <c r="BT5" s="291"/>
      <c r="BU5" s="291"/>
      <c r="BV5" s="291"/>
      <c r="BW5" s="291"/>
      <c r="BX5" s="291"/>
      <c r="BY5" s="291"/>
      <c r="BZ5" s="291"/>
      <c r="CA5" s="291"/>
      <c r="CB5" s="291"/>
      <c r="CC5" s="291"/>
      <c r="CD5" s="291"/>
      <c r="CE5" s="291"/>
    </row>
    <row r="6" spans="2:83" ht="21.75" customHeight="1" x14ac:dyDescent="0.2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6"/>
      <c r="BD6" s="297"/>
      <c r="BE6" s="297"/>
      <c r="BF6" s="297"/>
      <c r="BG6" s="297"/>
      <c r="BH6" s="297"/>
      <c r="BI6" s="297"/>
      <c r="BJ6" s="297"/>
      <c r="BK6" s="297"/>
      <c r="BL6" s="297"/>
      <c r="BM6" s="298"/>
      <c r="BN6" s="291" t="s">
        <v>347</v>
      </c>
      <c r="BO6" s="291"/>
      <c r="BP6" s="291"/>
      <c r="BQ6" s="291"/>
      <c r="BR6" s="291"/>
      <c r="BS6" s="291"/>
      <c r="BT6" s="291" t="s">
        <v>348</v>
      </c>
      <c r="BU6" s="291"/>
      <c r="BV6" s="291"/>
      <c r="BW6" s="291"/>
      <c r="BX6" s="291"/>
      <c r="BY6" s="291"/>
      <c r="BZ6" s="291" t="s">
        <v>349</v>
      </c>
      <c r="CA6" s="291"/>
      <c r="CB6" s="291"/>
      <c r="CC6" s="291"/>
      <c r="CD6" s="291"/>
      <c r="CE6" s="291"/>
    </row>
    <row r="7" spans="2:83" ht="21.75" customHeight="1" x14ac:dyDescent="0.25">
      <c r="B7" s="306" t="s">
        <v>680</v>
      </c>
      <c r="C7" s="308"/>
      <c r="D7" s="308"/>
      <c r="E7" s="308"/>
      <c r="F7" s="308"/>
      <c r="G7" s="308"/>
      <c r="H7" s="308"/>
      <c r="I7" s="308"/>
      <c r="J7" s="308"/>
      <c r="K7" s="308"/>
      <c r="L7" s="308"/>
      <c r="M7" s="308"/>
      <c r="N7" s="308"/>
      <c r="O7" s="308"/>
      <c r="P7" s="308"/>
      <c r="Q7" s="301"/>
      <c r="R7" s="301"/>
      <c r="S7" s="301"/>
      <c r="T7" s="301"/>
      <c r="U7" s="301"/>
      <c r="V7" s="302"/>
      <c r="W7" s="306" t="s">
        <v>662</v>
      </c>
      <c r="X7" s="301"/>
      <c r="Y7" s="301"/>
      <c r="Z7" s="301"/>
      <c r="AA7" s="301"/>
      <c r="AB7" s="301"/>
      <c r="AC7" s="302"/>
      <c r="AD7" s="313" t="s">
        <v>655</v>
      </c>
      <c r="AE7" s="314"/>
      <c r="AF7" s="314"/>
      <c r="AG7" s="314"/>
      <c r="AH7" s="314"/>
      <c r="AI7" s="314"/>
      <c r="AJ7" s="315"/>
      <c r="AK7" s="300" t="s">
        <v>681</v>
      </c>
      <c r="AL7" s="301"/>
      <c r="AM7" s="301"/>
      <c r="AN7" s="301"/>
      <c r="AO7" s="301"/>
      <c r="AP7" s="301"/>
      <c r="AQ7" s="301"/>
      <c r="AR7" s="301"/>
      <c r="AS7" s="301"/>
      <c r="AT7" s="301"/>
      <c r="AU7" s="302"/>
      <c r="AV7" s="306" t="s">
        <v>682</v>
      </c>
      <c r="AW7" s="301"/>
      <c r="AX7" s="301"/>
      <c r="AY7" s="301"/>
      <c r="AZ7" s="301"/>
      <c r="BA7" s="301"/>
      <c r="BB7" s="302"/>
      <c r="BC7" s="307" t="s">
        <v>683</v>
      </c>
      <c r="BD7" s="301"/>
      <c r="BE7" s="301"/>
      <c r="BF7" s="301"/>
      <c r="BG7" s="301"/>
      <c r="BH7" s="301"/>
      <c r="BI7" s="301"/>
      <c r="BJ7" s="301"/>
      <c r="BK7" s="301"/>
      <c r="BL7" s="301"/>
      <c r="BM7" s="302"/>
      <c r="BN7" s="307">
        <v>0.8</v>
      </c>
      <c r="BO7" s="308"/>
      <c r="BP7" s="308"/>
      <c r="BQ7" s="308"/>
      <c r="BR7" s="308"/>
      <c r="BS7" s="309"/>
      <c r="BT7" s="307">
        <v>0.5</v>
      </c>
      <c r="BU7" s="308"/>
      <c r="BV7" s="308"/>
      <c r="BW7" s="308"/>
      <c r="BX7" s="308"/>
      <c r="BY7" s="309"/>
      <c r="BZ7" s="307">
        <v>0.4</v>
      </c>
      <c r="CA7" s="308"/>
      <c r="CB7" s="308"/>
      <c r="CC7" s="308"/>
      <c r="CD7" s="308"/>
      <c r="CE7" s="309"/>
    </row>
    <row r="8" spans="2:83" ht="21.75" customHeight="1" x14ac:dyDescent="0.25">
      <c r="B8" s="303"/>
      <c r="C8" s="304"/>
      <c r="D8" s="304"/>
      <c r="E8" s="304"/>
      <c r="F8" s="304"/>
      <c r="G8" s="304"/>
      <c r="H8" s="304"/>
      <c r="I8" s="304"/>
      <c r="J8" s="304"/>
      <c r="K8" s="304"/>
      <c r="L8" s="304"/>
      <c r="M8" s="304"/>
      <c r="N8" s="304"/>
      <c r="O8" s="304"/>
      <c r="P8" s="304"/>
      <c r="Q8" s="304"/>
      <c r="R8" s="304"/>
      <c r="S8" s="304"/>
      <c r="T8" s="304"/>
      <c r="U8" s="304"/>
      <c r="V8" s="305"/>
      <c r="W8" s="303"/>
      <c r="X8" s="304"/>
      <c r="Y8" s="304"/>
      <c r="Z8" s="304"/>
      <c r="AA8" s="304"/>
      <c r="AB8" s="304"/>
      <c r="AC8" s="305"/>
      <c r="AD8" s="316"/>
      <c r="AE8" s="317"/>
      <c r="AF8" s="317"/>
      <c r="AG8" s="317"/>
      <c r="AH8" s="317"/>
      <c r="AI8" s="317"/>
      <c r="AJ8" s="318"/>
      <c r="AK8" s="303"/>
      <c r="AL8" s="304"/>
      <c r="AM8" s="304"/>
      <c r="AN8" s="304"/>
      <c r="AO8" s="304"/>
      <c r="AP8" s="304"/>
      <c r="AQ8" s="304"/>
      <c r="AR8" s="304"/>
      <c r="AS8" s="304"/>
      <c r="AT8" s="304"/>
      <c r="AU8" s="305"/>
      <c r="AV8" s="303"/>
      <c r="AW8" s="304"/>
      <c r="AX8" s="304"/>
      <c r="AY8" s="304"/>
      <c r="AZ8" s="304"/>
      <c r="BA8" s="304"/>
      <c r="BB8" s="305"/>
      <c r="BC8" s="303"/>
      <c r="BD8" s="304"/>
      <c r="BE8" s="304"/>
      <c r="BF8" s="304"/>
      <c r="BG8" s="304"/>
      <c r="BH8" s="304"/>
      <c r="BI8" s="304"/>
      <c r="BJ8" s="304"/>
      <c r="BK8" s="304"/>
      <c r="BL8" s="304"/>
      <c r="BM8" s="305"/>
      <c r="BN8" s="310"/>
      <c r="BO8" s="311"/>
      <c r="BP8" s="311"/>
      <c r="BQ8" s="311"/>
      <c r="BR8" s="311"/>
      <c r="BS8" s="312"/>
      <c r="BT8" s="310"/>
      <c r="BU8" s="311"/>
      <c r="BV8" s="311"/>
      <c r="BW8" s="311"/>
      <c r="BX8" s="311"/>
      <c r="BY8" s="312"/>
      <c r="BZ8" s="310"/>
      <c r="CA8" s="311"/>
      <c r="CB8" s="311"/>
      <c r="CC8" s="311"/>
      <c r="CD8" s="311"/>
      <c r="CE8" s="312"/>
    </row>
    <row r="9" spans="2:83" ht="21.75" customHeight="1" x14ac:dyDescent="0.25">
      <c r="B9" s="300" t="s">
        <v>684</v>
      </c>
      <c r="C9" s="301"/>
      <c r="D9" s="301"/>
      <c r="E9" s="301"/>
      <c r="F9" s="301"/>
      <c r="G9" s="301"/>
      <c r="H9" s="301"/>
      <c r="I9" s="301"/>
      <c r="J9" s="301"/>
      <c r="K9" s="301"/>
      <c r="L9" s="301"/>
      <c r="M9" s="301"/>
      <c r="N9" s="301"/>
      <c r="O9" s="301"/>
      <c r="P9" s="301"/>
      <c r="Q9" s="301"/>
      <c r="R9" s="301"/>
      <c r="S9" s="301"/>
      <c r="T9" s="301"/>
      <c r="U9" s="301"/>
      <c r="V9" s="302"/>
      <c r="W9" s="306" t="s">
        <v>663</v>
      </c>
      <c r="X9" s="301"/>
      <c r="Y9" s="301"/>
      <c r="Z9" s="301"/>
      <c r="AA9" s="301"/>
      <c r="AB9" s="301"/>
      <c r="AC9" s="302"/>
      <c r="AD9" s="313" t="s">
        <v>655</v>
      </c>
      <c r="AE9" s="314"/>
      <c r="AF9" s="314"/>
      <c r="AG9" s="314"/>
      <c r="AH9" s="314"/>
      <c r="AI9" s="314"/>
      <c r="AJ9" s="315"/>
      <c r="AK9" s="306" t="s">
        <v>685</v>
      </c>
      <c r="AL9" s="308"/>
      <c r="AM9" s="308"/>
      <c r="AN9" s="308"/>
      <c r="AO9" s="308"/>
      <c r="AP9" s="301"/>
      <c r="AQ9" s="301"/>
      <c r="AR9" s="301"/>
      <c r="AS9" s="301"/>
      <c r="AT9" s="301"/>
      <c r="AU9" s="302"/>
      <c r="AV9" s="306" t="s">
        <v>342</v>
      </c>
      <c r="AW9" s="301"/>
      <c r="AX9" s="301"/>
      <c r="AY9" s="301"/>
      <c r="AZ9" s="301"/>
      <c r="BA9" s="301"/>
      <c r="BB9" s="302"/>
      <c r="BC9" s="307" t="s">
        <v>686</v>
      </c>
      <c r="BD9" s="301"/>
      <c r="BE9" s="301"/>
      <c r="BF9" s="301"/>
      <c r="BG9" s="301"/>
      <c r="BH9" s="301"/>
      <c r="BI9" s="301"/>
      <c r="BJ9" s="301"/>
      <c r="BK9" s="301"/>
      <c r="BL9" s="301"/>
      <c r="BM9" s="302"/>
      <c r="BN9" s="307">
        <v>0.9</v>
      </c>
      <c r="BO9" s="308"/>
      <c r="BP9" s="308"/>
      <c r="BQ9" s="308"/>
      <c r="BR9" s="308"/>
      <c r="BS9" s="309"/>
      <c r="BT9" s="307">
        <v>0.7</v>
      </c>
      <c r="BU9" s="301"/>
      <c r="BV9" s="301"/>
      <c r="BW9" s="301"/>
      <c r="BX9" s="301"/>
      <c r="BY9" s="302"/>
      <c r="BZ9" s="307">
        <v>0.4</v>
      </c>
      <c r="CA9" s="301"/>
      <c r="CB9" s="301"/>
      <c r="CC9" s="301"/>
      <c r="CD9" s="301"/>
      <c r="CE9" s="302"/>
    </row>
    <row r="10" spans="2:83" ht="21.75" customHeight="1" x14ac:dyDescent="0.25">
      <c r="B10" s="303"/>
      <c r="C10" s="304"/>
      <c r="D10" s="304"/>
      <c r="E10" s="304"/>
      <c r="F10" s="304"/>
      <c r="G10" s="304"/>
      <c r="H10" s="304"/>
      <c r="I10" s="304"/>
      <c r="J10" s="304"/>
      <c r="K10" s="304"/>
      <c r="L10" s="304"/>
      <c r="M10" s="304"/>
      <c r="N10" s="304"/>
      <c r="O10" s="304"/>
      <c r="P10" s="304"/>
      <c r="Q10" s="304"/>
      <c r="R10" s="304"/>
      <c r="S10" s="304"/>
      <c r="T10" s="304"/>
      <c r="U10" s="304"/>
      <c r="V10" s="305"/>
      <c r="W10" s="303"/>
      <c r="X10" s="304"/>
      <c r="Y10" s="304"/>
      <c r="Z10" s="304"/>
      <c r="AA10" s="304"/>
      <c r="AB10" s="304"/>
      <c r="AC10" s="305"/>
      <c r="AD10" s="316"/>
      <c r="AE10" s="317"/>
      <c r="AF10" s="317"/>
      <c r="AG10" s="317"/>
      <c r="AH10" s="317"/>
      <c r="AI10" s="317"/>
      <c r="AJ10" s="318"/>
      <c r="AK10" s="303"/>
      <c r="AL10" s="304"/>
      <c r="AM10" s="304"/>
      <c r="AN10" s="304"/>
      <c r="AO10" s="304"/>
      <c r="AP10" s="304"/>
      <c r="AQ10" s="304"/>
      <c r="AR10" s="304"/>
      <c r="AS10" s="304"/>
      <c r="AT10" s="304"/>
      <c r="AU10" s="305"/>
      <c r="AV10" s="303"/>
      <c r="AW10" s="304"/>
      <c r="AX10" s="304"/>
      <c r="AY10" s="304"/>
      <c r="AZ10" s="304"/>
      <c r="BA10" s="304"/>
      <c r="BB10" s="305"/>
      <c r="BC10" s="303"/>
      <c r="BD10" s="304"/>
      <c r="BE10" s="304"/>
      <c r="BF10" s="304"/>
      <c r="BG10" s="304"/>
      <c r="BH10" s="304"/>
      <c r="BI10" s="304"/>
      <c r="BJ10" s="304"/>
      <c r="BK10" s="304"/>
      <c r="BL10" s="304"/>
      <c r="BM10" s="305"/>
      <c r="BN10" s="310"/>
      <c r="BO10" s="311"/>
      <c r="BP10" s="311"/>
      <c r="BQ10" s="311"/>
      <c r="BR10" s="311"/>
      <c r="BS10" s="312"/>
      <c r="BT10" s="303"/>
      <c r="BU10" s="304"/>
      <c r="BV10" s="304"/>
      <c r="BW10" s="304"/>
      <c r="BX10" s="304"/>
      <c r="BY10" s="305"/>
      <c r="BZ10" s="303"/>
      <c r="CA10" s="304"/>
      <c r="CB10" s="304"/>
      <c r="CC10" s="304"/>
      <c r="CD10" s="304"/>
      <c r="CE10" s="305"/>
    </row>
    <row r="11" spans="2:83" ht="21.75" customHeight="1" x14ac:dyDescent="0.25">
      <c r="B11" s="300" t="s">
        <v>687</v>
      </c>
      <c r="C11" s="301"/>
      <c r="D11" s="301"/>
      <c r="E11" s="301"/>
      <c r="F11" s="301"/>
      <c r="G11" s="301"/>
      <c r="H11" s="301"/>
      <c r="I11" s="301"/>
      <c r="J11" s="301"/>
      <c r="K11" s="301"/>
      <c r="L11" s="301"/>
      <c r="M11" s="301"/>
      <c r="N11" s="301"/>
      <c r="O11" s="301"/>
      <c r="P11" s="301"/>
      <c r="Q11" s="301"/>
      <c r="R11" s="301"/>
      <c r="S11" s="301"/>
      <c r="T11" s="301"/>
      <c r="U11" s="301"/>
      <c r="V11" s="302"/>
      <c r="W11" s="306" t="s">
        <v>664</v>
      </c>
      <c r="X11" s="301"/>
      <c r="Y11" s="301"/>
      <c r="Z11" s="301"/>
      <c r="AA11" s="301"/>
      <c r="AB11" s="301"/>
      <c r="AC11" s="302"/>
      <c r="AD11" s="313" t="s">
        <v>656</v>
      </c>
      <c r="AE11" s="314"/>
      <c r="AF11" s="314"/>
      <c r="AG11" s="314"/>
      <c r="AH11" s="314"/>
      <c r="AI11" s="314"/>
      <c r="AJ11" s="315"/>
      <c r="AK11" s="300" t="s">
        <v>688</v>
      </c>
      <c r="AL11" s="301"/>
      <c r="AM11" s="301"/>
      <c r="AN11" s="301"/>
      <c r="AO11" s="301"/>
      <c r="AP11" s="301"/>
      <c r="AQ11" s="301"/>
      <c r="AR11" s="301"/>
      <c r="AS11" s="301"/>
      <c r="AT11" s="301"/>
      <c r="AU11" s="302"/>
      <c r="AV11" s="300" t="s">
        <v>342</v>
      </c>
      <c r="AW11" s="301"/>
      <c r="AX11" s="301"/>
      <c r="AY11" s="301"/>
      <c r="AZ11" s="301"/>
      <c r="BA11" s="301"/>
      <c r="BB11" s="302"/>
      <c r="BC11" s="300" t="s">
        <v>689</v>
      </c>
      <c r="BD11" s="301"/>
      <c r="BE11" s="301"/>
      <c r="BF11" s="301"/>
      <c r="BG11" s="301"/>
      <c r="BH11" s="301"/>
      <c r="BI11" s="301"/>
      <c r="BJ11" s="301"/>
      <c r="BK11" s="301"/>
      <c r="BL11" s="301"/>
      <c r="BM11" s="302"/>
      <c r="BN11" s="307">
        <v>0.9</v>
      </c>
      <c r="BO11" s="308"/>
      <c r="BP11" s="308"/>
      <c r="BQ11" s="308"/>
      <c r="BR11" s="308"/>
      <c r="BS11" s="309"/>
      <c r="BT11" s="307">
        <v>0.7</v>
      </c>
      <c r="BU11" s="301"/>
      <c r="BV11" s="301"/>
      <c r="BW11" s="301"/>
      <c r="BX11" s="301"/>
      <c r="BY11" s="302"/>
      <c r="BZ11" s="307">
        <v>0.4</v>
      </c>
      <c r="CA11" s="301"/>
      <c r="CB11" s="301"/>
      <c r="CC11" s="301"/>
      <c r="CD11" s="301"/>
      <c r="CE11" s="302"/>
    </row>
    <row r="12" spans="2:83" ht="21.75" customHeight="1" x14ac:dyDescent="0.25">
      <c r="B12" s="303"/>
      <c r="C12" s="304"/>
      <c r="D12" s="304"/>
      <c r="E12" s="304"/>
      <c r="F12" s="304"/>
      <c r="G12" s="304"/>
      <c r="H12" s="304"/>
      <c r="I12" s="304"/>
      <c r="J12" s="304"/>
      <c r="K12" s="304"/>
      <c r="L12" s="304"/>
      <c r="M12" s="304"/>
      <c r="N12" s="304"/>
      <c r="O12" s="304"/>
      <c r="P12" s="304"/>
      <c r="Q12" s="304"/>
      <c r="R12" s="304"/>
      <c r="S12" s="304"/>
      <c r="T12" s="304"/>
      <c r="U12" s="304"/>
      <c r="V12" s="305"/>
      <c r="W12" s="303"/>
      <c r="X12" s="304"/>
      <c r="Y12" s="304"/>
      <c r="Z12" s="304"/>
      <c r="AA12" s="304"/>
      <c r="AB12" s="304"/>
      <c r="AC12" s="305"/>
      <c r="AD12" s="316"/>
      <c r="AE12" s="317"/>
      <c r="AF12" s="317"/>
      <c r="AG12" s="317"/>
      <c r="AH12" s="317"/>
      <c r="AI12" s="317"/>
      <c r="AJ12" s="318"/>
      <c r="AK12" s="303"/>
      <c r="AL12" s="304"/>
      <c r="AM12" s="304"/>
      <c r="AN12" s="304"/>
      <c r="AO12" s="304"/>
      <c r="AP12" s="304"/>
      <c r="AQ12" s="304"/>
      <c r="AR12" s="304"/>
      <c r="AS12" s="304"/>
      <c r="AT12" s="304"/>
      <c r="AU12" s="305"/>
      <c r="AV12" s="303"/>
      <c r="AW12" s="304"/>
      <c r="AX12" s="304"/>
      <c r="AY12" s="304"/>
      <c r="AZ12" s="304"/>
      <c r="BA12" s="304"/>
      <c r="BB12" s="305"/>
      <c r="BC12" s="303"/>
      <c r="BD12" s="304"/>
      <c r="BE12" s="304"/>
      <c r="BF12" s="304"/>
      <c r="BG12" s="304"/>
      <c r="BH12" s="304"/>
      <c r="BI12" s="304"/>
      <c r="BJ12" s="304"/>
      <c r="BK12" s="304"/>
      <c r="BL12" s="304"/>
      <c r="BM12" s="305"/>
      <c r="BN12" s="310"/>
      <c r="BO12" s="311"/>
      <c r="BP12" s="311"/>
      <c r="BQ12" s="311"/>
      <c r="BR12" s="311"/>
      <c r="BS12" s="312"/>
      <c r="BT12" s="303"/>
      <c r="BU12" s="304"/>
      <c r="BV12" s="304"/>
      <c r="BW12" s="304"/>
      <c r="BX12" s="304"/>
      <c r="BY12" s="305"/>
      <c r="BZ12" s="303"/>
      <c r="CA12" s="304"/>
      <c r="CB12" s="304"/>
      <c r="CC12" s="304"/>
      <c r="CD12" s="304"/>
      <c r="CE12" s="305"/>
    </row>
    <row r="13" spans="2:83" ht="21.75" customHeight="1" x14ac:dyDescent="0.25">
      <c r="B13" s="300" t="s">
        <v>690</v>
      </c>
      <c r="C13" s="301"/>
      <c r="D13" s="301"/>
      <c r="E13" s="301"/>
      <c r="F13" s="301"/>
      <c r="G13" s="301"/>
      <c r="H13" s="301"/>
      <c r="I13" s="301"/>
      <c r="J13" s="301"/>
      <c r="K13" s="301"/>
      <c r="L13" s="301"/>
      <c r="M13" s="301"/>
      <c r="N13" s="301"/>
      <c r="O13" s="301"/>
      <c r="P13" s="301"/>
      <c r="Q13" s="301"/>
      <c r="R13" s="301"/>
      <c r="S13" s="301"/>
      <c r="T13" s="301"/>
      <c r="U13" s="301"/>
      <c r="V13" s="302"/>
      <c r="W13" s="306" t="s">
        <v>664</v>
      </c>
      <c r="X13" s="301"/>
      <c r="Y13" s="301"/>
      <c r="Z13" s="301"/>
      <c r="AA13" s="301"/>
      <c r="AB13" s="301"/>
      <c r="AC13" s="302"/>
      <c r="AD13" s="313" t="s">
        <v>657</v>
      </c>
      <c r="AE13" s="314"/>
      <c r="AF13" s="314"/>
      <c r="AG13" s="314"/>
      <c r="AH13" s="314"/>
      <c r="AI13" s="314"/>
      <c r="AJ13" s="315"/>
      <c r="AK13" s="300" t="s">
        <v>691</v>
      </c>
      <c r="AL13" s="301"/>
      <c r="AM13" s="301"/>
      <c r="AN13" s="301"/>
      <c r="AO13" s="301"/>
      <c r="AP13" s="301"/>
      <c r="AQ13" s="301"/>
      <c r="AR13" s="301"/>
      <c r="AS13" s="301"/>
      <c r="AT13" s="301"/>
      <c r="AU13" s="302"/>
      <c r="AV13" s="300" t="s">
        <v>3</v>
      </c>
      <c r="AW13" s="301"/>
      <c r="AX13" s="301"/>
      <c r="AY13" s="301"/>
      <c r="AZ13" s="301"/>
      <c r="BA13" s="301"/>
      <c r="BB13" s="302"/>
      <c r="BC13" s="300" t="s">
        <v>692</v>
      </c>
      <c r="BD13" s="301"/>
      <c r="BE13" s="301"/>
      <c r="BF13" s="301"/>
      <c r="BG13" s="301"/>
      <c r="BH13" s="301"/>
      <c r="BI13" s="301"/>
      <c r="BJ13" s="301"/>
      <c r="BK13" s="301"/>
      <c r="BL13" s="301"/>
      <c r="BM13" s="302"/>
      <c r="BN13" s="307">
        <v>1</v>
      </c>
      <c r="BO13" s="308"/>
      <c r="BP13" s="308"/>
      <c r="BQ13" s="308"/>
      <c r="BR13" s="308"/>
      <c r="BS13" s="309"/>
      <c r="BT13" s="307">
        <v>0.5</v>
      </c>
      <c r="BU13" s="301"/>
      <c r="BV13" s="301"/>
      <c r="BW13" s="301"/>
      <c r="BX13" s="301"/>
      <c r="BY13" s="302"/>
      <c r="BZ13" s="307">
        <v>0.15</v>
      </c>
      <c r="CA13" s="301"/>
      <c r="CB13" s="301"/>
      <c r="CC13" s="301"/>
      <c r="CD13" s="301"/>
      <c r="CE13" s="302"/>
    </row>
    <row r="14" spans="2:83" ht="21.75" customHeight="1" x14ac:dyDescent="0.25">
      <c r="B14" s="303"/>
      <c r="C14" s="304"/>
      <c r="D14" s="304"/>
      <c r="E14" s="304"/>
      <c r="F14" s="304"/>
      <c r="G14" s="304"/>
      <c r="H14" s="304"/>
      <c r="I14" s="304"/>
      <c r="J14" s="304"/>
      <c r="K14" s="304"/>
      <c r="L14" s="304"/>
      <c r="M14" s="304"/>
      <c r="N14" s="304"/>
      <c r="O14" s="304"/>
      <c r="P14" s="304"/>
      <c r="Q14" s="304"/>
      <c r="R14" s="304"/>
      <c r="S14" s="304"/>
      <c r="T14" s="304"/>
      <c r="U14" s="304"/>
      <c r="V14" s="305"/>
      <c r="W14" s="303"/>
      <c r="X14" s="304"/>
      <c r="Y14" s="304"/>
      <c r="Z14" s="304"/>
      <c r="AA14" s="304"/>
      <c r="AB14" s="304"/>
      <c r="AC14" s="305"/>
      <c r="AD14" s="316"/>
      <c r="AE14" s="317"/>
      <c r="AF14" s="317"/>
      <c r="AG14" s="317"/>
      <c r="AH14" s="317"/>
      <c r="AI14" s="317"/>
      <c r="AJ14" s="318"/>
      <c r="AK14" s="303"/>
      <c r="AL14" s="304"/>
      <c r="AM14" s="304"/>
      <c r="AN14" s="304"/>
      <c r="AO14" s="304"/>
      <c r="AP14" s="304"/>
      <c r="AQ14" s="304"/>
      <c r="AR14" s="304"/>
      <c r="AS14" s="304"/>
      <c r="AT14" s="304"/>
      <c r="AU14" s="305"/>
      <c r="AV14" s="303"/>
      <c r="AW14" s="304"/>
      <c r="AX14" s="304"/>
      <c r="AY14" s="304"/>
      <c r="AZ14" s="304"/>
      <c r="BA14" s="304"/>
      <c r="BB14" s="305"/>
      <c r="BC14" s="303"/>
      <c r="BD14" s="304"/>
      <c r="BE14" s="304"/>
      <c r="BF14" s="304"/>
      <c r="BG14" s="304"/>
      <c r="BH14" s="304"/>
      <c r="BI14" s="304"/>
      <c r="BJ14" s="304"/>
      <c r="BK14" s="304"/>
      <c r="BL14" s="304"/>
      <c r="BM14" s="305"/>
      <c r="BN14" s="310"/>
      <c r="BO14" s="311"/>
      <c r="BP14" s="311"/>
      <c r="BQ14" s="311"/>
      <c r="BR14" s="311"/>
      <c r="BS14" s="312"/>
      <c r="BT14" s="303"/>
      <c r="BU14" s="304"/>
      <c r="BV14" s="304"/>
      <c r="BW14" s="304"/>
      <c r="BX14" s="304"/>
      <c r="BY14" s="305"/>
      <c r="BZ14" s="303"/>
      <c r="CA14" s="304"/>
      <c r="CB14" s="304"/>
      <c r="CC14" s="304"/>
      <c r="CD14" s="304"/>
      <c r="CE14" s="305"/>
    </row>
    <row r="15" spans="2:83" ht="21.75" customHeight="1" x14ac:dyDescent="0.25">
      <c r="B15" s="300" t="s">
        <v>693</v>
      </c>
      <c r="C15" s="301"/>
      <c r="D15" s="301"/>
      <c r="E15" s="301"/>
      <c r="F15" s="301"/>
      <c r="G15" s="301"/>
      <c r="H15" s="301"/>
      <c r="I15" s="301"/>
      <c r="J15" s="301"/>
      <c r="K15" s="301"/>
      <c r="L15" s="301"/>
      <c r="M15" s="301"/>
      <c r="N15" s="301"/>
      <c r="O15" s="301"/>
      <c r="P15" s="301"/>
      <c r="Q15" s="301"/>
      <c r="R15" s="301"/>
      <c r="S15" s="301"/>
      <c r="T15" s="301"/>
      <c r="U15" s="301"/>
      <c r="V15" s="302"/>
      <c r="W15" s="306" t="s">
        <v>664</v>
      </c>
      <c r="X15" s="301"/>
      <c r="Y15" s="301"/>
      <c r="Z15" s="301"/>
      <c r="AA15" s="301"/>
      <c r="AB15" s="301"/>
      <c r="AC15" s="302"/>
      <c r="AD15" s="313" t="s">
        <v>657</v>
      </c>
      <c r="AE15" s="314"/>
      <c r="AF15" s="314"/>
      <c r="AG15" s="314"/>
      <c r="AH15" s="314"/>
      <c r="AI15" s="314"/>
      <c r="AJ15" s="315"/>
      <c r="AK15" s="300" t="s">
        <v>694</v>
      </c>
      <c r="AL15" s="301"/>
      <c r="AM15" s="301"/>
      <c r="AN15" s="301"/>
      <c r="AO15" s="301"/>
      <c r="AP15" s="301"/>
      <c r="AQ15" s="301"/>
      <c r="AR15" s="301"/>
      <c r="AS15" s="301"/>
      <c r="AT15" s="301"/>
      <c r="AU15" s="302"/>
      <c r="AV15" s="300" t="s">
        <v>3</v>
      </c>
      <c r="AW15" s="301"/>
      <c r="AX15" s="301"/>
      <c r="AY15" s="301"/>
      <c r="AZ15" s="301"/>
      <c r="BA15" s="301"/>
      <c r="BB15" s="302"/>
      <c r="BC15" s="300" t="s">
        <v>695</v>
      </c>
      <c r="BD15" s="301"/>
      <c r="BE15" s="301"/>
      <c r="BF15" s="301"/>
      <c r="BG15" s="301"/>
      <c r="BH15" s="301"/>
      <c r="BI15" s="301"/>
      <c r="BJ15" s="301"/>
      <c r="BK15" s="301"/>
      <c r="BL15" s="301"/>
      <c r="BM15" s="302"/>
      <c r="BN15" s="307">
        <v>1</v>
      </c>
      <c r="BO15" s="308"/>
      <c r="BP15" s="308"/>
      <c r="BQ15" s="308"/>
      <c r="BR15" s="308"/>
      <c r="BS15" s="309"/>
      <c r="BT15" s="307">
        <v>0.5</v>
      </c>
      <c r="BU15" s="301"/>
      <c r="BV15" s="301"/>
      <c r="BW15" s="301"/>
      <c r="BX15" s="301"/>
      <c r="BY15" s="302"/>
      <c r="BZ15" s="307">
        <v>0.15</v>
      </c>
      <c r="CA15" s="301"/>
      <c r="CB15" s="301"/>
      <c r="CC15" s="301"/>
      <c r="CD15" s="301"/>
      <c r="CE15" s="302"/>
    </row>
    <row r="16" spans="2:83" ht="21.75" customHeight="1" x14ac:dyDescent="0.25">
      <c r="B16" s="303"/>
      <c r="C16" s="304"/>
      <c r="D16" s="304"/>
      <c r="E16" s="304"/>
      <c r="F16" s="304"/>
      <c r="G16" s="304"/>
      <c r="H16" s="304"/>
      <c r="I16" s="304"/>
      <c r="J16" s="304"/>
      <c r="K16" s="304"/>
      <c r="L16" s="304"/>
      <c r="M16" s="304"/>
      <c r="N16" s="304"/>
      <c r="O16" s="304"/>
      <c r="P16" s="304"/>
      <c r="Q16" s="304"/>
      <c r="R16" s="304"/>
      <c r="S16" s="304"/>
      <c r="T16" s="304"/>
      <c r="U16" s="304"/>
      <c r="V16" s="305"/>
      <c r="W16" s="303"/>
      <c r="X16" s="304"/>
      <c r="Y16" s="304"/>
      <c r="Z16" s="304"/>
      <c r="AA16" s="304"/>
      <c r="AB16" s="304"/>
      <c r="AC16" s="305"/>
      <c r="AD16" s="316"/>
      <c r="AE16" s="317"/>
      <c r="AF16" s="317"/>
      <c r="AG16" s="317"/>
      <c r="AH16" s="317"/>
      <c r="AI16" s="317"/>
      <c r="AJ16" s="318"/>
      <c r="AK16" s="303"/>
      <c r="AL16" s="304"/>
      <c r="AM16" s="304"/>
      <c r="AN16" s="304"/>
      <c r="AO16" s="304"/>
      <c r="AP16" s="304"/>
      <c r="AQ16" s="304"/>
      <c r="AR16" s="304"/>
      <c r="AS16" s="304"/>
      <c r="AT16" s="304"/>
      <c r="AU16" s="305"/>
      <c r="AV16" s="303"/>
      <c r="AW16" s="304"/>
      <c r="AX16" s="304"/>
      <c r="AY16" s="304"/>
      <c r="AZ16" s="304"/>
      <c r="BA16" s="304"/>
      <c r="BB16" s="305"/>
      <c r="BC16" s="303"/>
      <c r="BD16" s="304"/>
      <c r="BE16" s="304"/>
      <c r="BF16" s="304"/>
      <c r="BG16" s="304"/>
      <c r="BH16" s="304"/>
      <c r="BI16" s="304"/>
      <c r="BJ16" s="304"/>
      <c r="BK16" s="304"/>
      <c r="BL16" s="304"/>
      <c r="BM16" s="305"/>
      <c r="BN16" s="310"/>
      <c r="BO16" s="311"/>
      <c r="BP16" s="311"/>
      <c r="BQ16" s="311"/>
      <c r="BR16" s="311"/>
      <c r="BS16" s="312"/>
      <c r="BT16" s="303"/>
      <c r="BU16" s="304"/>
      <c r="BV16" s="304"/>
      <c r="BW16" s="304"/>
      <c r="BX16" s="304"/>
      <c r="BY16" s="305"/>
      <c r="BZ16" s="303"/>
      <c r="CA16" s="304"/>
      <c r="CB16" s="304"/>
      <c r="CC16" s="304"/>
      <c r="CD16" s="304"/>
      <c r="CE16" s="305"/>
    </row>
    <row r="17" spans="2:83" ht="21.75" customHeight="1" x14ac:dyDescent="0.25">
      <c r="B17" s="306" t="s">
        <v>696</v>
      </c>
      <c r="C17" s="308"/>
      <c r="D17" s="308"/>
      <c r="E17" s="308"/>
      <c r="F17" s="308"/>
      <c r="G17" s="308"/>
      <c r="H17" s="308"/>
      <c r="I17" s="308"/>
      <c r="J17" s="308"/>
      <c r="K17" s="308"/>
      <c r="L17" s="308"/>
      <c r="M17" s="308"/>
      <c r="N17" s="308"/>
      <c r="O17" s="308"/>
      <c r="P17" s="308"/>
      <c r="Q17" s="301"/>
      <c r="R17" s="301"/>
      <c r="S17" s="301"/>
      <c r="T17" s="301"/>
      <c r="U17" s="301"/>
      <c r="V17" s="302"/>
      <c r="W17" s="306" t="s">
        <v>663</v>
      </c>
      <c r="X17" s="301"/>
      <c r="Y17" s="301"/>
      <c r="Z17" s="301"/>
      <c r="AA17" s="301"/>
      <c r="AB17" s="301"/>
      <c r="AC17" s="302"/>
      <c r="AD17" s="313" t="s">
        <v>656</v>
      </c>
      <c r="AE17" s="314"/>
      <c r="AF17" s="314"/>
      <c r="AG17" s="314"/>
      <c r="AH17" s="314"/>
      <c r="AI17" s="314"/>
      <c r="AJ17" s="315"/>
      <c r="AK17" s="306" t="s">
        <v>697</v>
      </c>
      <c r="AL17" s="308"/>
      <c r="AM17" s="308"/>
      <c r="AN17" s="308"/>
      <c r="AO17" s="308"/>
      <c r="AP17" s="301"/>
      <c r="AQ17" s="301"/>
      <c r="AR17" s="301"/>
      <c r="AS17" s="301"/>
      <c r="AT17" s="301"/>
      <c r="AU17" s="302"/>
      <c r="AV17" s="306" t="s">
        <v>698</v>
      </c>
      <c r="AW17" s="301"/>
      <c r="AX17" s="301"/>
      <c r="AY17" s="301"/>
      <c r="AZ17" s="301"/>
      <c r="BA17" s="301"/>
      <c r="BB17" s="302"/>
      <c r="BC17" s="307" t="s">
        <v>699</v>
      </c>
      <c r="BD17" s="301"/>
      <c r="BE17" s="301"/>
      <c r="BF17" s="301"/>
      <c r="BG17" s="301"/>
      <c r="BH17" s="301"/>
      <c r="BI17" s="301"/>
      <c r="BJ17" s="301"/>
      <c r="BK17" s="301"/>
      <c r="BL17" s="301"/>
      <c r="BM17" s="302"/>
      <c r="BN17" s="307">
        <v>0.8</v>
      </c>
      <c r="BO17" s="308"/>
      <c r="BP17" s="308"/>
      <c r="BQ17" s="308"/>
      <c r="BR17" s="308"/>
      <c r="BS17" s="309"/>
      <c r="BT17" s="307">
        <v>0.5</v>
      </c>
      <c r="BU17" s="308"/>
      <c r="BV17" s="308"/>
      <c r="BW17" s="308"/>
      <c r="BX17" s="308"/>
      <c r="BY17" s="309"/>
      <c r="BZ17" s="307">
        <v>0.4</v>
      </c>
      <c r="CA17" s="308"/>
      <c r="CB17" s="308"/>
      <c r="CC17" s="308"/>
      <c r="CD17" s="308"/>
      <c r="CE17" s="309"/>
    </row>
    <row r="18" spans="2:83" ht="21.75" customHeight="1" x14ac:dyDescent="0.25">
      <c r="B18" s="303"/>
      <c r="C18" s="304"/>
      <c r="D18" s="304"/>
      <c r="E18" s="304"/>
      <c r="F18" s="304"/>
      <c r="G18" s="304"/>
      <c r="H18" s="304"/>
      <c r="I18" s="304"/>
      <c r="J18" s="304"/>
      <c r="K18" s="304"/>
      <c r="L18" s="304"/>
      <c r="M18" s="304"/>
      <c r="N18" s="304"/>
      <c r="O18" s="304"/>
      <c r="P18" s="304"/>
      <c r="Q18" s="304"/>
      <c r="R18" s="304"/>
      <c r="S18" s="304"/>
      <c r="T18" s="304"/>
      <c r="U18" s="304"/>
      <c r="V18" s="305"/>
      <c r="W18" s="303"/>
      <c r="X18" s="304"/>
      <c r="Y18" s="304"/>
      <c r="Z18" s="304"/>
      <c r="AA18" s="304"/>
      <c r="AB18" s="304"/>
      <c r="AC18" s="305"/>
      <c r="AD18" s="316"/>
      <c r="AE18" s="317"/>
      <c r="AF18" s="317"/>
      <c r="AG18" s="317"/>
      <c r="AH18" s="317"/>
      <c r="AI18" s="317"/>
      <c r="AJ18" s="318"/>
      <c r="AK18" s="303"/>
      <c r="AL18" s="304"/>
      <c r="AM18" s="304"/>
      <c r="AN18" s="304"/>
      <c r="AO18" s="304"/>
      <c r="AP18" s="304"/>
      <c r="AQ18" s="304"/>
      <c r="AR18" s="304"/>
      <c r="AS18" s="304"/>
      <c r="AT18" s="304"/>
      <c r="AU18" s="305"/>
      <c r="AV18" s="303"/>
      <c r="AW18" s="304"/>
      <c r="AX18" s="304"/>
      <c r="AY18" s="304"/>
      <c r="AZ18" s="304"/>
      <c r="BA18" s="304"/>
      <c r="BB18" s="305"/>
      <c r="BC18" s="303"/>
      <c r="BD18" s="304"/>
      <c r="BE18" s="304"/>
      <c r="BF18" s="304"/>
      <c r="BG18" s="304"/>
      <c r="BH18" s="304"/>
      <c r="BI18" s="304"/>
      <c r="BJ18" s="304"/>
      <c r="BK18" s="304"/>
      <c r="BL18" s="304"/>
      <c r="BM18" s="305"/>
      <c r="BN18" s="310"/>
      <c r="BO18" s="311"/>
      <c r="BP18" s="311"/>
      <c r="BQ18" s="311"/>
      <c r="BR18" s="311"/>
      <c r="BS18" s="312"/>
      <c r="BT18" s="310"/>
      <c r="BU18" s="311"/>
      <c r="BV18" s="311"/>
      <c r="BW18" s="311"/>
      <c r="BX18" s="311"/>
      <c r="BY18" s="312"/>
      <c r="BZ18" s="310"/>
      <c r="CA18" s="311"/>
      <c r="CB18" s="311"/>
      <c r="CC18" s="311"/>
      <c r="CD18" s="311"/>
      <c r="CE18" s="312"/>
    </row>
    <row r="19" spans="2:83" ht="21.75" customHeight="1" x14ac:dyDescent="0.25">
      <c r="B19" s="300" t="s">
        <v>700</v>
      </c>
      <c r="C19" s="301"/>
      <c r="D19" s="301"/>
      <c r="E19" s="301"/>
      <c r="F19" s="301"/>
      <c r="G19" s="301"/>
      <c r="H19" s="301"/>
      <c r="I19" s="301"/>
      <c r="J19" s="301"/>
      <c r="K19" s="301"/>
      <c r="L19" s="301"/>
      <c r="M19" s="301"/>
      <c r="N19" s="301"/>
      <c r="O19" s="301"/>
      <c r="P19" s="301"/>
      <c r="Q19" s="301"/>
      <c r="R19" s="301"/>
      <c r="S19" s="301"/>
      <c r="T19" s="301"/>
      <c r="U19" s="301"/>
      <c r="V19" s="302"/>
      <c r="W19" s="306" t="s">
        <v>663</v>
      </c>
      <c r="X19" s="301"/>
      <c r="Y19" s="301"/>
      <c r="Z19" s="301"/>
      <c r="AA19" s="301"/>
      <c r="AB19" s="301"/>
      <c r="AC19" s="302"/>
      <c r="AD19" s="313" t="s">
        <v>655</v>
      </c>
      <c r="AE19" s="314"/>
      <c r="AF19" s="314"/>
      <c r="AG19" s="314"/>
      <c r="AH19" s="314"/>
      <c r="AI19" s="314"/>
      <c r="AJ19" s="315"/>
      <c r="AK19" s="306" t="s">
        <v>701</v>
      </c>
      <c r="AL19" s="308"/>
      <c r="AM19" s="308"/>
      <c r="AN19" s="308"/>
      <c r="AO19" s="308"/>
      <c r="AP19" s="301"/>
      <c r="AQ19" s="301"/>
      <c r="AR19" s="301"/>
      <c r="AS19" s="301"/>
      <c r="AT19" s="301"/>
      <c r="AU19" s="302"/>
      <c r="AV19" s="306" t="s">
        <v>698</v>
      </c>
      <c r="AW19" s="301"/>
      <c r="AX19" s="301"/>
      <c r="AY19" s="301"/>
      <c r="AZ19" s="301"/>
      <c r="BA19" s="301"/>
      <c r="BB19" s="302"/>
      <c r="BC19" s="307" t="s">
        <v>699</v>
      </c>
      <c r="BD19" s="301"/>
      <c r="BE19" s="301"/>
      <c r="BF19" s="301"/>
      <c r="BG19" s="301"/>
      <c r="BH19" s="301"/>
      <c r="BI19" s="301"/>
      <c r="BJ19" s="301"/>
      <c r="BK19" s="301"/>
      <c r="BL19" s="301"/>
      <c r="BM19" s="302"/>
      <c r="BN19" s="307">
        <v>0.7</v>
      </c>
      <c r="BO19" s="308"/>
      <c r="BP19" s="308"/>
      <c r="BQ19" s="308"/>
      <c r="BR19" s="308"/>
      <c r="BS19" s="309"/>
      <c r="BT19" s="307">
        <v>0.6</v>
      </c>
      <c r="BU19" s="301"/>
      <c r="BV19" s="301"/>
      <c r="BW19" s="301"/>
      <c r="BX19" s="301"/>
      <c r="BY19" s="302"/>
      <c r="BZ19" s="307">
        <v>0.5</v>
      </c>
      <c r="CA19" s="301"/>
      <c r="CB19" s="301"/>
      <c r="CC19" s="301"/>
      <c r="CD19" s="301"/>
      <c r="CE19" s="302"/>
    </row>
    <row r="20" spans="2:83" ht="21.75" customHeight="1" x14ac:dyDescent="0.25">
      <c r="B20" s="303"/>
      <c r="C20" s="304"/>
      <c r="D20" s="304"/>
      <c r="E20" s="304"/>
      <c r="F20" s="304"/>
      <c r="G20" s="304"/>
      <c r="H20" s="304"/>
      <c r="I20" s="304"/>
      <c r="J20" s="304"/>
      <c r="K20" s="304"/>
      <c r="L20" s="304"/>
      <c r="M20" s="304"/>
      <c r="N20" s="304"/>
      <c r="O20" s="304"/>
      <c r="P20" s="304"/>
      <c r="Q20" s="304"/>
      <c r="R20" s="304"/>
      <c r="S20" s="304"/>
      <c r="T20" s="304"/>
      <c r="U20" s="304"/>
      <c r="V20" s="305"/>
      <c r="W20" s="303"/>
      <c r="X20" s="304"/>
      <c r="Y20" s="304"/>
      <c r="Z20" s="304"/>
      <c r="AA20" s="304"/>
      <c r="AB20" s="304"/>
      <c r="AC20" s="305"/>
      <c r="AD20" s="316"/>
      <c r="AE20" s="317"/>
      <c r="AF20" s="317"/>
      <c r="AG20" s="317"/>
      <c r="AH20" s="317"/>
      <c r="AI20" s="317"/>
      <c r="AJ20" s="318"/>
      <c r="AK20" s="303"/>
      <c r="AL20" s="304"/>
      <c r="AM20" s="304"/>
      <c r="AN20" s="304"/>
      <c r="AO20" s="304"/>
      <c r="AP20" s="304"/>
      <c r="AQ20" s="304"/>
      <c r="AR20" s="304"/>
      <c r="AS20" s="304"/>
      <c r="AT20" s="304"/>
      <c r="AU20" s="305"/>
      <c r="AV20" s="303"/>
      <c r="AW20" s="304"/>
      <c r="AX20" s="304"/>
      <c r="AY20" s="304"/>
      <c r="AZ20" s="304"/>
      <c r="BA20" s="304"/>
      <c r="BB20" s="305"/>
      <c r="BC20" s="303"/>
      <c r="BD20" s="304"/>
      <c r="BE20" s="304"/>
      <c r="BF20" s="304"/>
      <c r="BG20" s="304"/>
      <c r="BH20" s="304"/>
      <c r="BI20" s="304"/>
      <c r="BJ20" s="304"/>
      <c r="BK20" s="304"/>
      <c r="BL20" s="304"/>
      <c r="BM20" s="305"/>
      <c r="BN20" s="310"/>
      <c r="BO20" s="311"/>
      <c r="BP20" s="311"/>
      <c r="BQ20" s="311"/>
      <c r="BR20" s="311"/>
      <c r="BS20" s="312"/>
      <c r="BT20" s="303"/>
      <c r="BU20" s="304"/>
      <c r="BV20" s="304"/>
      <c r="BW20" s="304"/>
      <c r="BX20" s="304"/>
      <c r="BY20" s="305"/>
      <c r="BZ20" s="303"/>
      <c r="CA20" s="304"/>
      <c r="CB20" s="304"/>
      <c r="CC20" s="304"/>
      <c r="CD20" s="304"/>
      <c r="CE20" s="305"/>
    </row>
    <row r="21" spans="2:83" ht="21.75" customHeight="1" x14ac:dyDescent="0.25">
      <c r="B21" s="300" t="s">
        <v>702</v>
      </c>
      <c r="C21" s="301"/>
      <c r="D21" s="301"/>
      <c r="E21" s="301"/>
      <c r="F21" s="301"/>
      <c r="G21" s="301"/>
      <c r="H21" s="301"/>
      <c r="I21" s="301"/>
      <c r="J21" s="301"/>
      <c r="K21" s="301"/>
      <c r="L21" s="301"/>
      <c r="M21" s="301"/>
      <c r="N21" s="301"/>
      <c r="O21" s="301"/>
      <c r="P21" s="301"/>
      <c r="Q21" s="301"/>
      <c r="R21" s="301"/>
      <c r="S21" s="301"/>
      <c r="T21" s="301"/>
      <c r="U21" s="301"/>
      <c r="V21" s="302"/>
      <c r="W21" s="306" t="s">
        <v>703</v>
      </c>
      <c r="X21" s="301"/>
      <c r="Y21" s="301"/>
      <c r="Z21" s="301"/>
      <c r="AA21" s="301"/>
      <c r="AB21" s="301"/>
      <c r="AC21" s="302"/>
      <c r="AD21" s="313" t="s">
        <v>656</v>
      </c>
      <c r="AE21" s="314"/>
      <c r="AF21" s="314"/>
      <c r="AG21" s="314"/>
      <c r="AH21" s="314"/>
      <c r="AI21" s="314"/>
      <c r="AJ21" s="315"/>
      <c r="AK21" s="300" t="s">
        <v>704</v>
      </c>
      <c r="AL21" s="301"/>
      <c r="AM21" s="301"/>
      <c r="AN21" s="301"/>
      <c r="AO21" s="301"/>
      <c r="AP21" s="301"/>
      <c r="AQ21" s="301"/>
      <c r="AR21" s="301"/>
      <c r="AS21" s="301"/>
      <c r="AT21" s="301"/>
      <c r="AU21" s="302"/>
      <c r="AV21" s="300" t="s">
        <v>342</v>
      </c>
      <c r="AW21" s="301"/>
      <c r="AX21" s="301"/>
      <c r="AY21" s="301"/>
      <c r="AZ21" s="301"/>
      <c r="BA21" s="301"/>
      <c r="BB21" s="302"/>
      <c r="BC21" s="300" t="s">
        <v>705</v>
      </c>
      <c r="BD21" s="301"/>
      <c r="BE21" s="301"/>
      <c r="BF21" s="301"/>
      <c r="BG21" s="301"/>
      <c r="BH21" s="301"/>
      <c r="BI21" s="301"/>
      <c r="BJ21" s="301"/>
      <c r="BK21" s="301"/>
      <c r="BL21" s="301"/>
      <c r="BM21" s="302"/>
      <c r="BN21" s="307">
        <v>0.8</v>
      </c>
      <c r="BO21" s="301"/>
      <c r="BP21" s="301"/>
      <c r="BQ21" s="301"/>
      <c r="BR21" s="301"/>
      <c r="BS21" s="302"/>
      <c r="BT21" s="307">
        <v>0.5</v>
      </c>
      <c r="BU21" s="301"/>
      <c r="BV21" s="301"/>
      <c r="BW21" s="301"/>
      <c r="BX21" s="301"/>
      <c r="BY21" s="302"/>
      <c r="BZ21" s="307">
        <v>0.4</v>
      </c>
      <c r="CA21" s="301"/>
      <c r="CB21" s="301"/>
      <c r="CC21" s="301"/>
      <c r="CD21" s="301"/>
      <c r="CE21" s="302"/>
    </row>
    <row r="22" spans="2:83" ht="21.75" customHeight="1" x14ac:dyDescent="0.25">
      <c r="B22" s="303"/>
      <c r="C22" s="304"/>
      <c r="D22" s="304"/>
      <c r="E22" s="304"/>
      <c r="F22" s="304"/>
      <c r="G22" s="304"/>
      <c r="H22" s="304"/>
      <c r="I22" s="304"/>
      <c r="J22" s="304"/>
      <c r="K22" s="304"/>
      <c r="L22" s="304"/>
      <c r="M22" s="304"/>
      <c r="N22" s="304"/>
      <c r="O22" s="304"/>
      <c r="P22" s="304"/>
      <c r="Q22" s="304"/>
      <c r="R22" s="304"/>
      <c r="S22" s="304"/>
      <c r="T22" s="304"/>
      <c r="U22" s="304"/>
      <c r="V22" s="305"/>
      <c r="W22" s="303"/>
      <c r="X22" s="304"/>
      <c r="Y22" s="304"/>
      <c r="Z22" s="304"/>
      <c r="AA22" s="304"/>
      <c r="AB22" s="304"/>
      <c r="AC22" s="305"/>
      <c r="AD22" s="316"/>
      <c r="AE22" s="317"/>
      <c r="AF22" s="317"/>
      <c r="AG22" s="317"/>
      <c r="AH22" s="317"/>
      <c r="AI22" s="317"/>
      <c r="AJ22" s="318"/>
      <c r="AK22" s="303"/>
      <c r="AL22" s="304"/>
      <c r="AM22" s="304"/>
      <c r="AN22" s="304"/>
      <c r="AO22" s="304"/>
      <c r="AP22" s="304"/>
      <c r="AQ22" s="304"/>
      <c r="AR22" s="304"/>
      <c r="AS22" s="304"/>
      <c r="AT22" s="304"/>
      <c r="AU22" s="305"/>
      <c r="AV22" s="303"/>
      <c r="AW22" s="304"/>
      <c r="AX22" s="304"/>
      <c r="AY22" s="304"/>
      <c r="AZ22" s="304"/>
      <c r="BA22" s="304"/>
      <c r="BB22" s="305"/>
      <c r="BC22" s="303"/>
      <c r="BD22" s="304"/>
      <c r="BE22" s="304"/>
      <c r="BF22" s="304"/>
      <c r="BG22" s="304"/>
      <c r="BH22" s="304"/>
      <c r="BI22" s="304"/>
      <c r="BJ22" s="304"/>
      <c r="BK22" s="304"/>
      <c r="BL22" s="304"/>
      <c r="BM22" s="305"/>
      <c r="BN22" s="303"/>
      <c r="BO22" s="304"/>
      <c r="BP22" s="304"/>
      <c r="BQ22" s="304"/>
      <c r="BR22" s="304"/>
      <c r="BS22" s="305"/>
      <c r="BT22" s="303"/>
      <c r="BU22" s="304"/>
      <c r="BV22" s="304"/>
      <c r="BW22" s="304"/>
      <c r="BX22" s="304"/>
      <c r="BY22" s="305"/>
      <c r="BZ22" s="303"/>
      <c r="CA22" s="304"/>
      <c r="CB22" s="304"/>
      <c r="CC22" s="304"/>
      <c r="CD22" s="304"/>
      <c r="CE22" s="305"/>
    </row>
    <row r="23" spans="2:83" ht="21.75" customHeight="1" x14ac:dyDescent="0.25">
      <c r="B23" s="300" t="s">
        <v>706</v>
      </c>
      <c r="C23" s="301"/>
      <c r="D23" s="301"/>
      <c r="E23" s="301"/>
      <c r="F23" s="301"/>
      <c r="G23" s="301"/>
      <c r="H23" s="301"/>
      <c r="I23" s="301"/>
      <c r="J23" s="301"/>
      <c r="K23" s="301"/>
      <c r="L23" s="301"/>
      <c r="M23" s="301"/>
      <c r="N23" s="301"/>
      <c r="O23" s="301"/>
      <c r="P23" s="301"/>
      <c r="Q23" s="301"/>
      <c r="R23" s="301"/>
      <c r="S23" s="301"/>
      <c r="T23" s="301"/>
      <c r="U23" s="301"/>
      <c r="V23" s="302"/>
      <c r="W23" s="306" t="s">
        <v>703</v>
      </c>
      <c r="X23" s="301"/>
      <c r="Y23" s="301"/>
      <c r="Z23" s="301"/>
      <c r="AA23" s="301"/>
      <c r="AB23" s="301"/>
      <c r="AC23" s="302"/>
      <c r="AD23" s="313" t="s">
        <v>655</v>
      </c>
      <c r="AE23" s="314"/>
      <c r="AF23" s="314"/>
      <c r="AG23" s="314"/>
      <c r="AH23" s="314"/>
      <c r="AI23" s="314"/>
      <c r="AJ23" s="315"/>
      <c r="AK23" s="306" t="s">
        <v>701</v>
      </c>
      <c r="AL23" s="308"/>
      <c r="AM23" s="308"/>
      <c r="AN23" s="308"/>
      <c r="AO23" s="308"/>
      <c r="AP23" s="301"/>
      <c r="AQ23" s="301"/>
      <c r="AR23" s="301"/>
      <c r="AS23" s="301"/>
      <c r="AT23" s="301"/>
      <c r="AU23" s="302"/>
      <c r="AV23" s="300" t="s">
        <v>342</v>
      </c>
      <c r="AW23" s="301"/>
      <c r="AX23" s="301"/>
      <c r="AY23" s="301"/>
      <c r="AZ23" s="301"/>
      <c r="BA23" s="301"/>
      <c r="BB23" s="302"/>
      <c r="BC23" s="300" t="s">
        <v>699</v>
      </c>
      <c r="BD23" s="301"/>
      <c r="BE23" s="301"/>
      <c r="BF23" s="301"/>
      <c r="BG23" s="301"/>
      <c r="BH23" s="301"/>
      <c r="BI23" s="301"/>
      <c r="BJ23" s="301"/>
      <c r="BK23" s="301"/>
      <c r="BL23" s="301"/>
      <c r="BM23" s="302"/>
      <c r="BN23" s="307">
        <v>0.8</v>
      </c>
      <c r="BO23" s="301"/>
      <c r="BP23" s="301"/>
      <c r="BQ23" s="301"/>
      <c r="BR23" s="301"/>
      <c r="BS23" s="302"/>
      <c r="BT23" s="307">
        <v>0.5</v>
      </c>
      <c r="BU23" s="301"/>
      <c r="BV23" s="301"/>
      <c r="BW23" s="301"/>
      <c r="BX23" s="301"/>
      <c r="BY23" s="302"/>
      <c r="BZ23" s="307">
        <v>0.4</v>
      </c>
      <c r="CA23" s="301"/>
      <c r="CB23" s="301"/>
      <c r="CC23" s="301"/>
      <c r="CD23" s="301"/>
      <c r="CE23" s="302"/>
    </row>
    <row r="24" spans="2:83" ht="21.75" customHeight="1" x14ac:dyDescent="0.25">
      <c r="B24" s="303"/>
      <c r="C24" s="304"/>
      <c r="D24" s="304"/>
      <c r="E24" s="304"/>
      <c r="F24" s="304"/>
      <c r="G24" s="304"/>
      <c r="H24" s="304"/>
      <c r="I24" s="304"/>
      <c r="J24" s="304"/>
      <c r="K24" s="304"/>
      <c r="L24" s="304"/>
      <c r="M24" s="304"/>
      <c r="N24" s="304"/>
      <c r="O24" s="304"/>
      <c r="P24" s="304"/>
      <c r="Q24" s="304"/>
      <c r="R24" s="304"/>
      <c r="S24" s="304"/>
      <c r="T24" s="304"/>
      <c r="U24" s="304"/>
      <c r="V24" s="305"/>
      <c r="W24" s="303"/>
      <c r="X24" s="304"/>
      <c r="Y24" s="304"/>
      <c r="Z24" s="304"/>
      <c r="AA24" s="304"/>
      <c r="AB24" s="304"/>
      <c r="AC24" s="305"/>
      <c r="AD24" s="316"/>
      <c r="AE24" s="317"/>
      <c r="AF24" s="317"/>
      <c r="AG24" s="317"/>
      <c r="AH24" s="317"/>
      <c r="AI24" s="317"/>
      <c r="AJ24" s="318"/>
      <c r="AK24" s="303"/>
      <c r="AL24" s="304"/>
      <c r="AM24" s="304"/>
      <c r="AN24" s="304"/>
      <c r="AO24" s="304"/>
      <c r="AP24" s="304"/>
      <c r="AQ24" s="304"/>
      <c r="AR24" s="304"/>
      <c r="AS24" s="304"/>
      <c r="AT24" s="304"/>
      <c r="AU24" s="305"/>
      <c r="AV24" s="303"/>
      <c r="AW24" s="304"/>
      <c r="AX24" s="304"/>
      <c r="AY24" s="304"/>
      <c r="AZ24" s="304"/>
      <c r="BA24" s="304"/>
      <c r="BB24" s="305"/>
      <c r="BC24" s="303"/>
      <c r="BD24" s="304"/>
      <c r="BE24" s="304"/>
      <c r="BF24" s="304"/>
      <c r="BG24" s="304"/>
      <c r="BH24" s="304"/>
      <c r="BI24" s="304"/>
      <c r="BJ24" s="304"/>
      <c r="BK24" s="304"/>
      <c r="BL24" s="304"/>
      <c r="BM24" s="305"/>
      <c r="BN24" s="303"/>
      <c r="BO24" s="304"/>
      <c r="BP24" s="304"/>
      <c r="BQ24" s="304"/>
      <c r="BR24" s="304"/>
      <c r="BS24" s="305"/>
      <c r="BT24" s="303"/>
      <c r="BU24" s="304"/>
      <c r="BV24" s="304"/>
      <c r="BW24" s="304"/>
      <c r="BX24" s="304"/>
      <c r="BY24" s="305"/>
      <c r="BZ24" s="303"/>
      <c r="CA24" s="304"/>
      <c r="CB24" s="304"/>
      <c r="CC24" s="304"/>
      <c r="CD24" s="304"/>
      <c r="CE24" s="305"/>
    </row>
    <row r="25" spans="2:83" ht="21.75" customHeight="1" x14ac:dyDescent="0.25">
      <c r="B25" s="300" t="s">
        <v>707</v>
      </c>
      <c r="C25" s="301"/>
      <c r="D25" s="301"/>
      <c r="E25" s="301"/>
      <c r="F25" s="301"/>
      <c r="G25" s="301"/>
      <c r="H25" s="301"/>
      <c r="I25" s="301"/>
      <c r="J25" s="301"/>
      <c r="K25" s="301"/>
      <c r="L25" s="301"/>
      <c r="M25" s="301"/>
      <c r="N25" s="301"/>
      <c r="O25" s="301"/>
      <c r="P25" s="301"/>
      <c r="Q25" s="301"/>
      <c r="R25" s="301"/>
      <c r="S25" s="301"/>
      <c r="T25" s="301"/>
      <c r="U25" s="301"/>
      <c r="V25" s="302"/>
      <c r="W25" s="306" t="s">
        <v>664</v>
      </c>
      <c r="X25" s="301"/>
      <c r="Y25" s="301"/>
      <c r="Z25" s="301"/>
      <c r="AA25" s="301"/>
      <c r="AB25" s="301"/>
      <c r="AC25" s="302"/>
      <c r="AD25" s="313" t="s">
        <v>656</v>
      </c>
      <c r="AE25" s="314"/>
      <c r="AF25" s="314"/>
      <c r="AG25" s="314"/>
      <c r="AH25" s="314"/>
      <c r="AI25" s="314"/>
      <c r="AJ25" s="315"/>
      <c r="AK25" s="300" t="s">
        <v>708</v>
      </c>
      <c r="AL25" s="301"/>
      <c r="AM25" s="301"/>
      <c r="AN25" s="301"/>
      <c r="AO25" s="301"/>
      <c r="AP25" s="301"/>
      <c r="AQ25" s="301"/>
      <c r="AR25" s="301"/>
      <c r="AS25" s="301"/>
      <c r="AT25" s="301"/>
      <c r="AU25" s="302"/>
      <c r="AV25" s="300" t="s">
        <v>342</v>
      </c>
      <c r="AW25" s="301"/>
      <c r="AX25" s="301"/>
      <c r="AY25" s="301"/>
      <c r="AZ25" s="301"/>
      <c r="BA25" s="301"/>
      <c r="BB25" s="302"/>
      <c r="BC25" s="300" t="s">
        <v>709</v>
      </c>
      <c r="BD25" s="301"/>
      <c r="BE25" s="301"/>
      <c r="BF25" s="301"/>
      <c r="BG25" s="301"/>
      <c r="BH25" s="301"/>
      <c r="BI25" s="301"/>
      <c r="BJ25" s="301"/>
      <c r="BK25" s="301"/>
      <c r="BL25" s="301"/>
      <c r="BM25" s="302"/>
      <c r="BN25" s="307">
        <v>0.8</v>
      </c>
      <c r="BO25" s="301"/>
      <c r="BP25" s="301"/>
      <c r="BQ25" s="301"/>
      <c r="BR25" s="301"/>
      <c r="BS25" s="302"/>
      <c r="BT25" s="307">
        <v>0.5</v>
      </c>
      <c r="BU25" s="301"/>
      <c r="BV25" s="301"/>
      <c r="BW25" s="301"/>
      <c r="BX25" s="301"/>
      <c r="BY25" s="302"/>
      <c r="BZ25" s="307">
        <v>0.4</v>
      </c>
      <c r="CA25" s="301"/>
      <c r="CB25" s="301"/>
      <c r="CC25" s="301"/>
      <c r="CD25" s="301"/>
      <c r="CE25" s="302"/>
    </row>
    <row r="26" spans="2:83" ht="21.75" customHeight="1" x14ac:dyDescent="0.25">
      <c r="B26" s="303"/>
      <c r="C26" s="304"/>
      <c r="D26" s="304"/>
      <c r="E26" s="304"/>
      <c r="F26" s="304"/>
      <c r="G26" s="304"/>
      <c r="H26" s="304"/>
      <c r="I26" s="304"/>
      <c r="J26" s="304"/>
      <c r="K26" s="304"/>
      <c r="L26" s="304"/>
      <c r="M26" s="304"/>
      <c r="N26" s="304"/>
      <c r="O26" s="304"/>
      <c r="P26" s="304"/>
      <c r="Q26" s="304"/>
      <c r="R26" s="304"/>
      <c r="S26" s="304"/>
      <c r="T26" s="304"/>
      <c r="U26" s="304"/>
      <c r="V26" s="305"/>
      <c r="W26" s="303"/>
      <c r="X26" s="304"/>
      <c r="Y26" s="304"/>
      <c r="Z26" s="304"/>
      <c r="AA26" s="304"/>
      <c r="AB26" s="304"/>
      <c r="AC26" s="305"/>
      <c r="AD26" s="316"/>
      <c r="AE26" s="317"/>
      <c r="AF26" s="317"/>
      <c r="AG26" s="317"/>
      <c r="AH26" s="317"/>
      <c r="AI26" s="317"/>
      <c r="AJ26" s="318"/>
      <c r="AK26" s="303"/>
      <c r="AL26" s="304"/>
      <c r="AM26" s="304"/>
      <c r="AN26" s="304"/>
      <c r="AO26" s="304"/>
      <c r="AP26" s="304"/>
      <c r="AQ26" s="304"/>
      <c r="AR26" s="304"/>
      <c r="AS26" s="304"/>
      <c r="AT26" s="304"/>
      <c r="AU26" s="305"/>
      <c r="AV26" s="303"/>
      <c r="AW26" s="304"/>
      <c r="AX26" s="304"/>
      <c r="AY26" s="304"/>
      <c r="AZ26" s="304"/>
      <c r="BA26" s="304"/>
      <c r="BB26" s="305"/>
      <c r="BC26" s="303"/>
      <c r="BD26" s="304"/>
      <c r="BE26" s="304"/>
      <c r="BF26" s="304"/>
      <c r="BG26" s="304"/>
      <c r="BH26" s="304"/>
      <c r="BI26" s="304"/>
      <c r="BJ26" s="304"/>
      <c r="BK26" s="304"/>
      <c r="BL26" s="304"/>
      <c r="BM26" s="305"/>
      <c r="BN26" s="303"/>
      <c r="BO26" s="304"/>
      <c r="BP26" s="304"/>
      <c r="BQ26" s="304"/>
      <c r="BR26" s="304"/>
      <c r="BS26" s="305"/>
      <c r="BT26" s="303"/>
      <c r="BU26" s="304"/>
      <c r="BV26" s="304"/>
      <c r="BW26" s="304"/>
      <c r="BX26" s="304"/>
      <c r="BY26" s="305"/>
      <c r="BZ26" s="303"/>
      <c r="CA26" s="304"/>
      <c r="CB26" s="304"/>
      <c r="CC26" s="304"/>
      <c r="CD26" s="304"/>
      <c r="CE26" s="305"/>
    </row>
    <row r="27" spans="2:83" ht="21.75" customHeight="1" x14ac:dyDescent="0.25">
      <c r="B27" s="300" t="s">
        <v>710</v>
      </c>
      <c r="C27" s="301"/>
      <c r="D27" s="301"/>
      <c r="E27" s="301"/>
      <c r="F27" s="301"/>
      <c r="G27" s="301"/>
      <c r="H27" s="301"/>
      <c r="I27" s="301"/>
      <c r="J27" s="301"/>
      <c r="K27" s="301"/>
      <c r="L27" s="301"/>
      <c r="M27" s="301"/>
      <c r="N27" s="301"/>
      <c r="O27" s="301"/>
      <c r="P27" s="301"/>
      <c r="Q27" s="301"/>
      <c r="R27" s="301"/>
      <c r="S27" s="301"/>
      <c r="T27" s="301"/>
      <c r="U27" s="301"/>
      <c r="V27" s="302"/>
      <c r="W27" s="306" t="s">
        <v>703</v>
      </c>
      <c r="X27" s="301"/>
      <c r="Y27" s="301"/>
      <c r="Z27" s="301"/>
      <c r="AA27" s="301"/>
      <c r="AB27" s="301"/>
      <c r="AC27" s="302"/>
      <c r="AD27" s="313" t="s">
        <v>656</v>
      </c>
      <c r="AE27" s="314"/>
      <c r="AF27" s="314"/>
      <c r="AG27" s="314"/>
      <c r="AH27" s="314"/>
      <c r="AI27" s="314"/>
      <c r="AJ27" s="315"/>
      <c r="AK27" s="300" t="s">
        <v>711</v>
      </c>
      <c r="AL27" s="301"/>
      <c r="AM27" s="301"/>
      <c r="AN27" s="301"/>
      <c r="AO27" s="301"/>
      <c r="AP27" s="301"/>
      <c r="AQ27" s="301"/>
      <c r="AR27" s="301"/>
      <c r="AS27" s="301"/>
      <c r="AT27" s="301"/>
      <c r="AU27" s="302"/>
      <c r="AV27" s="300" t="s">
        <v>342</v>
      </c>
      <c r="AW27" s="301"/>
      <c r="AX27" s="301"/>
      <c r="AY27" s="301"/>
      <c r="AZ27" s="301"/>
      <c r="BA27" s="301"/>
      <c r="BB27" s="302"/>
      <c r="BC27" s="300" t="s">
        <v>712</v>
      </c>
      <c r="BD27" s="301"/>
      <c r="BE27" s="301"/>
      <c r="BF27" s="301"/>
      <c r="BG27" s="301"/>
      <c r="BH27" s="301"/>
      <c r="BI27" s="301"/>
      <c r="BJ27" s="301"/>
      <c r="BK27" s="301"/>
      <c r="BL27" s="301"/>
      <c r="BM27" s="302"/>
      <c r="BN27" s="307">
        <v>0.8</v>
      </c>
      <c r="BO27" s="301"/>
      <c r="BP27" s="301"/>
      <c r="BQ27" s="301"/>
      <c r="BR27" s="301"/>
      <c r="BS27" s="302"/>
      <c r="BT27" s="307">
        <v>0.5</v>
      </c>
      <c r="BU27" s="301"/>
      <c r="BV27" s="301"/>
      <c r="BW27" s="301"/>
      <c r="BX27" s="301"/>
      <c r="BY27" s="302"/>
      <c r="BZ27" s="307">
        <v>0.4</v>
      </c>
      <c r="CA27" s="301"/>
      <c r="CB27" s="301"/>
      <c r="CC27" s="301"/>
      <c r="CD27" s="301"/>
      <c r="CE27" s="302"/>
    </row>
    <row r="28" spans="2:83" ht="21.75" customHeight="1" x14ac:dyDescent="0.25">
      <c r="B28" s="303"/>
      <c r="C28" s="304"/>
      <c r="D28" s="304"/>
      <c r="E28" s="304"/>
      <c r="F28" s="304"/>
      <c r="G28" s="304"/>
      <c r="H28" s="304"/>
      <c r="I28" s="304"/>
      <c r="J28" s="304"/>
      <c r="K28" s="304"/>
      <c r="L28" s="304"/>
      <c r="M28" s="304"/>
      <c r="N28" s="304"/>
      <c r="O28" s="304"/>
      <c r="P28" s="304"/>
      <c r="Q28" s="304"/>
      <c r="R28" s="304"/>
      <c r="S28" s="304"/>
      <c r="T28" s="304"/>
      <c r="U28" s="304"/>
      <c r="V28" s="305"/>
      <c r="W28" s="303"/>
      <c r="X28" s="304"/>
      <c r="Y28" s="304"/>
      <c r="Z28" s="304"/>
      <c r="AA28" s="304"/>
      <c r="AB28" s="304"/>
      <c r="AC28" s="305"/>
      <c r="AD28" s="316"/>
      <c r="AE28" s="317"/>
      <c r="AF28" s="317"/>
      <c r="AG28" s="317"/>
      <c r="AH28" s="317"/>
      <c r="AI28" s="317"/>
      <c r="AJ28" s="318"/>
      <c r="AK28" s="303"/>
      <c r="AL28" s="304"/>
      <c r="AM28" s="304"/>
      <c r="AN28" s="304"/>
      <c r="AO28" s="304"/>
      <c r="AP28" s="304"/>
      <c r="AQ28" s="304"/>
      <c r="AR28" s="304"/>
      <c r="AS28" s="304"/>
      <c r="AT28" s="304"/>
      <c r="AU28" s="305"/>
      <c r="AV28" s="303"/>
      <c r="AW28" s="304"/>
      <c r="AX28" s="304"/>
      <c r="AY28" s="304"/>
      <c r="AZ28" s="304"/>
      <c r="BA28" s="304"/>
      <c r="BB28" s="305"/>
      <c r="BC28" s="303"/>
      <c r="BD28" s="304"/>
      <c r="BE28" s="304"/>
      <c r="BF28" s="304"/>
      <c r="BG28" s="304"/>
      <c r="BH28" s="304"/>
      <c r="BI28" s="304"/>
      <c r="BJ28" s="304"/>
      <c r="BK28" s="304"/>
      <c r="BL28" s="304"/>
      <c r="BM28" s="305"/>
      <c r="BN28" s="303"/>
      <c r="BO28" s="304"/>
      <c r="BP28" s="304"/>
      <c r="BQ28" s="304"/>
      <c r="BR28" s="304"/>
      <c r="BS28" s="305"/>
      <c r="BT28" s="303"/>
      <c r="BU28" s="304"/>
      <c r="BV28" s="304"/>
      <c r="BW28" s="304"/>
      <c r="BX28" s="304"/>
      <c r="BY28" s="305"/>
      <c r="BZ28" s="303"/>
      <c r="CA28" s="304"/>
      <c r="CB28" s="304"/>
      <c r="CC28" s="304"/>
      <c r="CD28" s="304"/>
      <c r="CE28" s="305"/>
    </row>
    <row r="29" spans="2:83" ht="21.75" customHeight="1" x14ac:dyDescent="0.25">
      <c r="B29" s="300" t="s">
        <v>713</v>
      </c>
      <c r="C29" s="301"/>
      <c r="D29" s="301"/>
      <c r="E29" s="301"/>
      <c r="F29" s="301"/>
      <c r="G29" s="301"/>
      <c r="H29" s="301"/>
      <c r="I29" s="301"/>
      <c r="J29" s="301"/>
      <c r="K29" s="301"/>
      <c r="L29" s="301"/>
      <c r="M29" s="301"/>
      <c r="N29" s="301"/>
      <c r="O29" s="301"/>
      <c r="P29" s="301"/>
      <c r="Q29" s="301"/>
      <c r="R29" s="301"/>
      <c r="S29" s="301"/>
      <c r="T29" s="301"/>
      <c r="U29" s="301"/>
      <c r="V29" s="302"/>
      <c r="W29" s="306" t="s">
        <v>714</v>
      </c>
      <c r="X29" s="301"/>
      <c r="Y29" s="301"/>
      <c r="Z29" s="301"/>
      <c r="AA29" s="301"/>
      <c r="AB29" s="301"/>
      <c r="AC29" s="302"/>
      <c r="AD29" s="313" t="s">
        <v>656</v>
      </c>
      <c r="AE29" s="314"/>
      <c r="AF29" s="314"/>
      <c r="AG29" s="314"/>
      <c r="AH29" s="314"/>
      <c r="AI29" s="314"/>
      <c r="AJ29" s="315"/>
      <c r="AK29" s="300" t="s">
        <v>715</v>
      </c>
      <c r="AL29" s="301"/>
      <c r="AM29" s="301"/>
      <c r="AN29" s="301"/>
      <c r="AO29" s="301"/>
      <c r="AP29" s="301"/>
      <c r="AQ29" s="301"/>
      <c r="AR29" s="301"/>
      <c r="AS29" s="301"/>
      <c r="AT29" s="301"/>
      <c r="AU29" s="302"/>
      <c r="AV29" s="300" t="s">
        <v>342</v>
      </c>
      <c r="AW29" s="301"/>
      <c r="AX29" s="301"/>
      <c r="AY29" s="301"/>
      <c r="AZ29" s="301"/>
      <c r="BA29" s="301"/>
      <c r="BB29" s="302"/>
      <c r="BC29" s="300" t="s">
        <v>712</v>
      </c>
      <c r="BD29" s="301"/>
      <c r="BE29" s="301"/>
      <c r="BF29" s="301"/>
      <c r="BG29" s="301"/>
      <c r="BH29" s="301"/>
      <c r="BI29" s="301"/>
      <c r="BJ29" s="301"/>
      <c r="BK29" s="301"/>
      <c r="BL29" s="301"/>
      <c r="BM29" s="302"/>
      <c r="BN29" s="307">
        <v>0.8</v>
      </c>
      <c r="BO29" s="301"/>
      <c r="BP29" s="301"/>
      <c r="BQ29" s="301"/>
      <c r="BR29" s="301"/>
      <c r="BS29" s="302"/>
      <c r="BT29" s="307">
        <v>0.5</v>
      </c>
      <c r="BU29" s="301"/>
      <c r="BV29" s="301"/>
      <c r="BW29" s="301"/>
      <c r="BX29" s="301"/>
      <c r="BY29" s="302"/>
      <c r="BZ29" s="307">
        <v>0.4</v>
      </c>
      <c r="CA29" s="301"/>
      <c r="CB29" s="301"/>
      <c r="CC29" s="301"/>
      <c r="CD29" s="301"/>
      <c r="CE29" s="302"/>
    </row>
    <row r="30" spans="2:83" ht="21.75" customHeight="1" x14ac:dyDescent="0.25">
      <c r="B30" s="303"/>
      <c r="C30" s="304"/>
      <c r="D30" s="304"/>
      <c r="E30" s="304"/>
      <c r="F30" s="304"/>
      <c r="G30" s="304"/>
      <c r="H30" s="304"/>
      <c r="I30" s="304"/>
      <c r="J30" s="304"/>
      <c r="K30" s="304"/>
      <c r="L30" s="304"/>
      <c r="M30" s="304"/>
      <c r="N30" s="304"/>
      <c r="O30" s="304"/>
      <c r="P30" s="304"/>
      <c r="Q30" s="304"/>
      <c r="R30" s="304"/>
      <c r="S30" s="304"/>
      <c r="T30" s="304"/>
      <c r="U30" s="304"/>
      <c r="V30" s="305"/>
      <c r="W30" s="303"/>
      <c r="X30" s="304"/>
      <c r="Y30" s="304"/>
      <c r="Z30" s="304"/>
      <c r="AA30" s="304"/>
      <c r="AB30" s="304"/>
      <c r="AC30" s="305"/>
      <c r="AD30" s="316"/>
      <c r="AE30" s="317"/>
      <c r="AF30" s="317"/>
      <c r="AG30" s="317"/>
      <c r="AH30" s="317"/>
      <c r="AI30" s="317"/>
      <c r="AJ30" s="318"/>
      <c r="AK30" s="303"/>
      <c r="AL30" s="304"/>
      <c r="AM30" s="304"/>
      <c r="AN30" s="304"/>
      <c r="AO30" s="304"/>
      <c r="AP30" s="304"/>
      <c r="AQ30" s="304"/>
      <c r="AR30" s="304"/>
      <c r="AS30" s="304"/>
      <c r="AT30" s="304"/>
      <c r="AU30" s="305"/>
      <c r="AV30" s="303"/>
      <c r="AW30" s="304"/>
      <c r="AX30" s="304"/>
      <c r="AY30" s="304"/>
      <c r="AZ30" s="304"/>
      <c r="BA30" s="304"/>
      <c r="BB30" s="305"/>
      <c r="BC30" s="303"/>
      <c r="BD30" s="304"/>
      <c r="BE30" s="304"/>
      <c r="BF30" s="304"/>
      <c r="BG30" s="304"/>
      <c r="BH30" s="304"/>
      <c r="BI30" s="304"/>
      <c r="BJ30" s="304"/>
      <c r="BK30" s="304"/>
      <c r="BL30" s="304"/>
      <c r="BM30" s="305"/>
      <c r="BN30" s="303"/>
      <c r="BO30" s="304"/>
      <c r="BP30" s="304"/>
      <c r="BQ30" s="304"/>
      <c r="BR30" s="304"/>
      <c r="BS30" s="305"/>
      <c r="BT30" s="303"/>
      <c r="BU30" s="304"/>
      <c r="BV30" s="304"/>
      <c r="BW30" s="304"/>
      <c r="BX30" s="304"/>
      <c r="BY30" s="305"/>
      <c r="BZ30" s="303"/>
      <c r="CA30" s="304"/>
      <c r="CB30" s="304"/>
      <c r="CC30" s="304"/>
      <c r="CD30" s="304"/>
      <c r="CE30" s="305"/>
    </row>
    <row r="31" spans="2:83" ht="57.95" customHeight="1" x14ac:dyDescent="0.25">
      <c r="B31" s="300" t="s">
        <v>716</v>
      </c>
      <c r="C31" s="301"/>
      <c r="D31" s="301"/>
      <c r="E31" s="301"/>
      <c r="F31" s="301"/>
      <c r="G31" s="301"/>
      <c r="H31" s="301"/>
      <c r="I31" s="301"/>
      <c r="J31" s="301"/>
      <c r="K31" s="301"/>
      <c r="L31" s="301"/>
      <c r="M31" s="301"/>
      <c r="N31" s="301"/>
      <c r="O31" s="301"/>
      <c r="P31" s="301"/>
      <c r="Q31" s="301"/>
      <c r="R31" s="301"/>
      <c r="S31" s="301"/>
      <c r="T31" s="301"/>
      <c r="U31" s="301"/>
      <c r="V31" s="302"/>
      <c r="W31" s="306" t="s">
        <v>664</v>
      </c>
      <c r="X31" s="301"/>
      <c r="Y31" s="301"/>
      <c r="Z31" s="301"/>
      <c r="AA31" s="301"/>
      <c r="AB31" s="301"/>
      <c r="AC31" s="302"/>
      <c r="AD31" s="313" t="s">
        <v>656</v>
      </c>
      <c r="AE31" s="314"/>
      <c r="AF31" s="314"/>
      <c r="AG31" s="314"/>
      <c r="AH31" s="314"/>
      <c r="AI31" s="314"/>
      <c r="AJ31" s="315"/>
      <c r="AK31" s="306" t="s">
        <v>701</v>
      </c>
      <c r="AL31" s="308"/>
      <c r="AM31" s="308"/>
      <c r="AN31" s="308"/>
      <c r="AO31" s="308"/>
      <c r="AP31" s="301"/>
      <c r="AQ31" s="301"/>
      <c r="AR31" s="301"/>
      <c r="AS31" s="301"/>
      <c r="AT31" s="301"/>
      <c r="AU31" s="302"/>
      <c r="AV31" s="300" t="s">
        <v>342</v>
      </c>
      <c r="AW31" s="301"/>
      <c r="AX31" s="301"/>
      <c r="AY31" s="301"/>
      <c r="AZ31" s="301"/>
      <c r="BA31" s="301"/>
      <c r="BB31" s="302"/>
      <c r="BC31" s="300" t="s">
        <v>712</v>
      </c>
      <c r="BD31" s="301"/>
      <c r="BE31" s="301"/>
      <c r="BF31" s="301"/>
      <c r="BG31" s="301"/>
      <c r="BH31" s="301"/>
      <c r="BI31" s="301"/>
      <c r="BJ31" s="301"/>
      <c r="BK31" s="301"/>
      <c r="BL31" s="301"/>
      <c r="BM31" s="302"/>
      <c r="BN31" s="307">
        <v>0.8</v>
      </c>
      <c r="BO31" s="301"/>
      <c r="BP31" s="301"/>
      <c r="BQ31" s="301"/>
      <c r="BR31" s="301"/>
      <c r="BS31" s="302"/>
      <c r="BT31" s="307">
        <v>0.5</v>
      </c>
      <c r="BU31" s="301"/>
      <c r="BV31" s="301"/>
      <c r="BW31" s="301"/>
      <c r="BX31" s="301"/>
      <c r="BY31" s="302"/>
      <c r="BZ31" s="307">
        <v>0.4</v>
      </c>
      <c r="CA31" s="301"/>
      <c r="CB31" s="301"/>
      <c r="CC31" s="301"/>
      <c r="CD31" s="301"/>
      <c r="CE31" s="302"/>
    </row>
    <row r="32" spans="2:83" x14ac:dyDescent="0.25">
      <c r="B32" s="303"/>
      <c r="C32" s="304"/>
      <c r="D32" s="304"/>
      <c r="E32" s="304"/>
      <c r="F32" s="304"/>
      <c r="G32" s="304"/>
      <c r="H32" s="304"/>
      <c r="I32" s="304"/>
      <c r="J32" s="304"/>
      <c r="K32" s="304"/>
      <c r="L32" s="304"/>
      <c r="M32" s="304"/>
      <c r="N32" s="304"/>
      <c r="O32" s="304"/>
      <c r="P32" s="304"/>
      <c r="Q32" s="304"/>
      <c r="R32" s="304"/>
      <c r="S32" s="304"/>
      <c r="T32" s="304"/>
      <c r="U32" s="304"/>
      <c r="V32" s="305"/>
      <c r="W32" s="303"/>
      <c r="X32" s="304"/>
      <c r="Y32" s="304"/>
      <c r="Z32" s="304"/>
      <c r="AA32" s="304"/>
      <c r="AB32" s="304"/>
      <c r="AC32" s="305"/>
      <c r="AD32" s="316"/>
      <c r="AE32" s="317"/>
      <c r="AF32" s="317"/>
      <c r="AG32" s="317"/>
      <c r="AH32" s="317"/>
      <c r="AI32" s="317"/>
      <c r="AJ32" s="318"/>
      <c r="AK32" s="303"/>
      <c r="AL32" s="304"/>
      <c r="AM32" s="304"/>
      <c r="AN32" s="304"/>
      <c r="AO32" s="304"/>
      <c r="AP32" s="304"/>
      <c r="AQ32" s="304"/>
      <c r="AR32" s="304"/>
      <c r="AS32" s="304"/>
      <c r="AT32" s="304"/>
      <c r="AU32" s="305"/>
      <c r="AV32" s="303"/>
      <c r="AW32" s="304"/>
      <c r="AX32" s="304"/>
      <c r="AY32" s="304"/>
      <c r="AZ32" s="304"/>
      <c r="BA32" s="304"/>
      <c r="BB32" s="305"/>
      <c r="BC32" s="303"/>
      <c r="BD32" s="304"/>
      <c r="BE32" s="304"/>
      <c r="BF32" s="304"/>
      <c r="BG32" s="304"/>
      <c r="BH32" s="304"/>
      <c r="BI32" s="304"/>
      <c r="BJ32" s="304"/>
      <c r="BK32" s="304"/>
      <c r="BL32" s="304"/>
      <c r="BM32" s="305"/>
      <c r="BN32" s="303"/>
      <c r="BO32" s="304"/>
      <c r="BP32" s="304"/>
      <c r="BQ32" s="304"/>
      <c r="BR32" s="304"/>
      <c r="BS32" s="305"/>
      <c r="BT32" s="303"/>
      <c r="BU32" s="304"/>
      <c r="BV32" s="304"/>
      <c r="BW32" s="304"/>
      <c r="BX32" s="304"/>
      <c r="BY32" s="305"/>
      <c r="BZ32" s="303"/>
      <c r="CA32" s="304"/>
      <c r="CB32" s="304"/>
      <c r="CC32" s="304"/>
      <c r="CD32" s="304"/>
      <c r="CE32" s="305"/>
    </row>
    <row r="33" spans="2:83" ht="15" customHeight="1" x14ac:dyDescent="0.25">
      <c r="B33" s="300" t="s">
        <v>717</v>
      </c>
      <c r="C33" s="301"/>
      <c r="D33" s="301"/>
      <c r="E33" s="301"/>
      <c r="F33" s="301"/>
      <c r="G33" s="301"/>
      <c r="H33" s="301"/>
      <c r="I33" s="301"/>
      <c r="J33" s="301"/>
      <c r="K33" s="301"/>
      <c r="L33" s="301"/>
      <c r="M33" s="301"/>
      <c r="N33" s="301"/>
      <c r="O33" s="301"/>
      <c r="P33" s="301"/>
      <c r="Q33" s="301"/>
      <c r="R33" s="301"/>
      <c r="S33" s="301"/>
      <c r="T33" s="301"/>
      <c r="U33" s="301"/>
      <c r="V33" s="302"/>
      <c r="W33" s="306" t="s">
        <v>714</v>
      </c>
      <c r="X33" s="301"/>
      <c r="Y33" s="301"/>
      <c r="Z33" s="301"/>
      <c r="AA33" s="301"/>
      <c r="AB33" s="301"/>
      <c r="AC33" s="302"/>
      <c r="AD33" s="313" t="s">
        <v>655</v>
      </c>
      <c r="AE33" s="314"/>
      <c r="AF33" s="314"/>
      <c r="AG33" s="314"/>
      <c r="AH33" s="314"/>
      <c r="AI33" s="314"/>
      <c r="AJ33" s="315"/>
      <c r="AK33" s="300" t="s">
        <v>718</v>
      </c>
      <c r="AL33" s="301"/>
      <c r="AM33" s="301"/>
      <c r="AN33" s="301"/>
      <c r="AO33" s="301"/>
      <c r="AP33" s="301"/>
      <c r="AQ33" s="301"/>
      <c r="AR33" s="301"/>
      <c r="AS33" s="301"/>
      <c r="AT33" s="301"/>
      <c r="AU33" s="302"/>
      <c r="AV33" s="300" t="s">
        <v>342</v>
      </c>
      <c r="AW33" s="301"/>
      <c r="AX33" s="301"/>
      <c r="AY33" s="301"/>
      <c r="AZ33" s="301"/>
      <c r="BA33" s="301"/>
      <c r="BB33" s="302"/>
      <c r="BC33" s="300" t="s">
        <v>712</v>
      </c>
      <c r="BD33" s="301"/>
      <c r="BE33" s="301"/>
      <c r="BF33" s="301"/>
      <c r="BG33" s="301"/>
      <c r="BH33" s="301"/>
      <c r="BI33" s="301"/>
      <c r="BJ33" s="301"/>
      <c r="BK33" s="301"/>
      <c r="BL33" s="301"/>
      <c r="BM33" s="302"/>
      <c r="BN33" s="307">
        <v>0.8</v>
      </c>
      <c r="BO33" s="301"/>
      <c r="BP33" s="301"/>
      <c r="BQ33" s="301"/>
      <c r="BR33" s="301"/>
      <c r="BS33" s="302"/>
      <c r="BT33" s="307">
        <v>0.5</v>
      </c>
      <c r="BU33" s="301"/>
      <c r="BV33" s="301"/>
      <c r="BW33" s="301"/>
      <c r="BX33" s="301"/>
      <c r="BY33" s="302"/>
      <c r="BZ33" s="307">
        <v>0.4</v>
      </c>
      <c r="CA33" s="301"/>
      <c r="CB33" s="301"/>
      <c r="CC33" s="301"/>
      <c r="CD33" s="301"/>
      <c r="CE33" s="302"/>
    </row>
    <row r="34" spans="2:83" x14ac:dyDescent="0.25">
      <c r="B34" s="303"/>
      <c r="C34" s="304"/>
      <c r="D34" s="304"/>
      <c r="E34" s="304"/>
      <c r="F34" s="304"/>
      <c r="G34" s="304"/>
      <c r="H34" s="304"/>
      <c r="I34" s="304"/>
      <c r="J34" s="304"/>
      <c r="K34" s="304"/>
      <c r="L34" s="304"/>
      <c r="M34" s="304"/>
      <c r="N34" s="304"/>
      <c r="O34" s="304"/>
      <c r="P34" s="304"/>
      <c r="Q34" s="304"/>
      <c r="R34" s="304"/>
      <c r="S34" s="304"/>
      <c r="T34" s="304"/>
      <c r="U34" s="304"/>
      <c r="V34" s="305"/>
      <c r="W34" s="303"/>
      <c r="X34" s="304"/>
      <c r="Y34" s="304"/>
      <c r="Z34" s="304"/>
      <c r="AA34" s="304"/>
      <c r="AB34" s="304"/>
      <c r="AC34" s="305"/>
      <c r="AD34" s="316"/>
      <c r="AE34" s="317"/>
      <c r="AF34" s="317"/>
      <c r="AG34" s="317"/>
      <c r="AH34" s="317"/>
      <c r="AI34" s="317"/>
      <c r="AJ34" s="318"/>
      <c r="AK34" s="303"/>
      <c r="AL34" s="304"/>
      <c r="AM34" s="304"/>
      <c r="AN34" s="304"/>
      <c r="AO34" s="304"/>
      <c r="AP34" s="304"/>
      <c r="AQ34" s="304"/>
      <c r="AR34" s="304"/>
      <c r="AS34" s="304"/>
      <c r="AT34" s="304"/>
      <c r="AU34" s="305"/>
      <c r="AV34" s="303"/>
      <c r="AW34" s="304"/>
      <c r="AX34" s="304"/>
      <c r="AY34" s="304"/>
      <c r="AZ34" s="304"/>
      <c r="BA34" s="304"/>
      <c r="BB34" s="305"/>
      <c r="BC34" s="303"/>
      <c r="BD34" s="304"/>
      <c r="BE34" s="304"/>
      <c r="BF34" s="304"/>
      <c r="BG34" s="304"/>
      <c r="BH34" s="304"/>
      <c r="BI34" s="304"/>
      <c r="BJ34" s="304"/>
      <c r="BK34" s="304"/>
      <c r="BL34" s="304"/>
      <c r="BM34" s="305"/>
      <c r="BN34" s="303"/>
      <c r="BO34" s="304"/>
      <c r="BP34" s="304"/>
      <c r="BQ34" s="304"/>
      <c r="BR34" s="304"/>
      <c r="BS34" s="305"/>
      <c r="BT34" s="303"/>
      <c r="BU34" s="304"/>
      <c r="BV34" s="304"/>
      <c r="BW34" s="304"/>
      <c r="BX34" s="304"/>
      <c r="BY34" s="305"/>
      <c r="BZ34" s="303"/>
      <c r="CA34" s="304"/>
      <c r="CB34" s="304"/>
      <c r="CC34" s="304"/>
      <c r="CD34" s="304"/>
      <c r="CE34" s="305"/>
    </row>
    <row r="35" spans="2:83" ht="15" customHeight="1" x14ac:dyDescent="0.25">
      <c r="B35" s="300" t="s">
        <v>719</v>
      </c>
      <c r="C35" s="301"/>
      <c r="D35" s="301"/>
      <c r="E35" s="301"/>
      <c r="F35" s="301"/>
      <c r="G35" s="301"/>
      <c r="H35" s="301"/>
      <c r="I35" s="301"/>
      <c r="J35" s="301"/>
      <c r="K35" s="301"/>
      <c r="L35" s="301"/>
      <c r="M35" s="301"/>
      <c r="N35" s="301"/>
      <c r="O35" s="301"/>
      <c r="P35" s="301"/>
      <c r="Q35" s="301"/>
      <c r="R35" s="301"/>
      <c r="S35" s="301"/>
      <c r="T35" s="301"/>
      <c r="U35" s="301"/>
      <c r="V35" s="302"/>
      <c r="W35" s="306" t="s">
        <v>703</v>
      </c>
      <c r="X35" s="301"/>
      <c r="Y35" s="301"/>
      <c r="Z35" s="301"/>
      <c r="AA35" s="301"/>
      <c r="AB35" s="301"/>
      <c r="AC35" s="302"/>
      <c r="AD35" s="313" t="s">
        <v>656</v>
      </c>
      <c r="AE35" s="314"/>
      <c r="AF35" s="314"/>
      <c r="AG35" s="314"/>
      <c r="AH35" s="314"/>
      <c r="AI35" s="314"/>
      <c r="AJ35" s="315"/>
      <c r="AK35" s="300" t="s">
        <v>720</v>
      </c>
      <c r="AL35" s="301"/>
      <c r="AM35" s="301"/>
      <c r="AN35" s="301"/>
      <c r="AO35" s="301"/>
      <c r="AP35" s="301"/>
      <c r="AQ35" s="301"/>
      <c r="AR35" s="301"/>
      <c r="AS35" s="301"/>
      <c r="AT35" s="301"/>
      <c r="AU35" s="302"/>
      <c r="AV35" s="300" t="s">
        <v>342</v>
      </c>
      <c r="AW35" s="301"/>
      <c r="AX35" s="301"/>
      <c r="AY35" s="301"/>
      <c r="AZ35" s="301"/>
      <c r="BA35" s="301"/>
      <c r="BB35" s="302"/>
      <c r="BC35" s="300" t="s">
        <v>721</v>
      </c>
      <c r="BD35" s="301"/>
      <c r="BE35" s="301"/>
      <c r="BF35" s="301"/>
      <c r="BG35" s="301"/>
      <c r="BH35" s="301"/>
      <c r="BI35" s="301"/>
      <c r="BJ35" s="301"/>
      <c r="BK35" s="301"/>
      <c r="BL35" s="301"/>
      <c r="BM35" s="302"/>
      <c r="BN35" s="307">
        <v>0.8</v>
      </c>
      <c r="BO35" s="301"/>
      <c r="BP35" s="301"/>
      <c r="BQ35" s="301"/>
      <c r="BR35" s="301"/>
      <c r="BS35" s="302"/>
      <c r="BT35" s="307">
        <v>0.5</v>
      </c>
      <c r="BU35" s="301"/>
      <c r="BV35" s="301"/>
      <c r="BW35" s="301"/>
      <c r="BX35" s="301"/>
      <c r="BY35" s="302"/>
      <c r="BZ35" s="307">
        <v>0.4</v>
      </c>
      <c r="CA35" s="301"/>
      <c r="CB35" s="301"/>
      <c r="CC35" s="301"/>
      <c r="CD35" s="301"/>
      <c r="CE35" s="302"/>
    </row>
    <row r="36" spans="2:83" x14ac:dyDescent="0.25">
      <c r="B36" s="303"/>
      <c r="C36" s="304"/>
      <c r="D36" s="304"/>
      <c r="E36" s="304"/>
      <c r="F36" s="304"/>
      <c r="G36" s="304"/>
      <c r="H36" s="304"/>
      <c r="I36" s="304"/>
      <c r="J36" s="304"/>
      <c r="K36" s="304"/>
      <c r="L36" s="304"/>
      <c r="M36" s="304"/>
      <c r="N36" s="304"/>
      <c r="O36" s="304"/>
      <c r="P36" s="304"/>
      <c r="Q36" s="304"/>
      <c r="R36" s="304"/>
      <c r="S36" s="304"/>
      <c r="T36" s="304"/>
      <c r="U36" s="304"/>
      <c r="V36" s="305"/>
      <c r="W36" s="303"/>
      <c r="X36" s="304"/>
      <c r="Y36" s="304"/>
      <c r="Z36" s="304"/>
      <c r="AA36" s="304"/>
      <c r="AB36" s="304"/>
      <c r="AC36" s="305"/>
      <c r="AD36" s="316"/>
      <c r="AE36" s="317"/>
      <c r="AF36" s="317"/>
      <c r="AG36" s="317"/>
      <c r="AH36" s="317"/>
      <c r="AI36" s="317"/>
      <c r="AJ36" s="318"/>
      <c r="AK36" s="303"/>
      <c r="AL36" s="304"/>
      <c r="AM36" s="304"/>
      <c r="AN36" s="304"/>
      <c r="AO36" s="304"/>
      <c r="AP36" s="304"/>
      <c r="AQ36" s="304"/>
      <c r="AR36" s="304"/>
      <c r="AS36" s="304"/>
      <c r="AT36" s="304"/>
      <c r="AU36" s="305"/>
      <c r="AV36" s="303"/>
      <c r="AW36" s="304"/>
      <c r="AX36" s="304"/>
      <c r="AY36" s="304"/>
      <c r="AZ36" s="304"/>
      <c r="BA36" s="304"/>
      <c r="BB36" s="305"/>
      <c r="BC36" s="303"/>
      <c r="BD36" s="304"/>
      <c r="BE36" s="304"/>
      <c r="BF36" s="304"/>
      <c r="BG36" s="304"/>
      <c r="BH36" s="304"/>
      <c r="BI36" s="304"/>
      <c r="BJ36" s="304"/>
      <c r="BK36" s="304"/>
      <c r="BL36" s="304"/>
      <c r="BM36" s="305"/>
      <c r="BN36" s="303"/>
      <c r="BO36" s="304"/>
      <c r="BP36" s="304"/>
      <c r="BQ36" s="304"/>
      <c r="BR36" s="304"/>
      <c r="BS36" s="305"/>
      <c r="BT36" s="303"/>
      <c r="BU36" s="304"/>
      <c r="BV36" s="304"/>
      <c r="BW36" s="304"/>
      <c r="BX36" s="304"/>
      <c r="BY36" s="305"/>
      <c r="BZ36" s="303"/>
      <c r="CA36" s="304"/>
      <c r="CB36" s="304"/>
      <c r="CC36" s="304"/>
      <c r="CD36" s="304"/>
      <c r="CE36" s="305"/>
    </row>
    <row r="37" spans="2:83" ht="15" customHeight="1" x14ac:dyDescent="0.25">
      <c r="B37" s="300" t="s">
        <v>722</v>
      </c>
      <c r="C37" s="301"/>
      <c r="D37" s="301"/>
      <c r="E37" s="301"/>
      <c r="F37" s="301"/>
      <c r="G37" s="301"/>
      <c r="H37" s="301"/>
      <c r="I37" s="301"/>
      <c r="J37" s="301"/>
      <c r="K37" s="301"/>
      <c r="L37" s="301"/>
      <c r="M37" s="301"/>
      <c r="N37" s="301"/>
      <c r="O37" s="301"/>
      <c r="P37" s="301"/>
      <c r="Q37" s="301"/>
      <c r="R37" s="301"/>
      <c r="S37" s="301"/>
      <c r="T37" s="301"/>
      <c r="U37" s="301"/>
      <c r="V37" s="302"/>
      <c r="W37" s="306" t="s">
        <v>664</v>
      </c>
      <c r="X37" s="301"/>
      <c r="Y37" s="301"/>
      <c r="Z37" s="301"/>
      <c r="AA37" s="301"/>
      <c r="AB37" s="301"/>
      <c r="AC37" s="302"/>
      <c r="AD37" s="313" t="s">
        <v>656</v>
      </c>
      <c r="AE37" s="314"/>
      <c r="AF37" s="314"/>
      <c r="AG37" s="314"/>
      <c r="AH37" s="314"/>
      <c r="AI37" s="314"/>
      <c r="AJ37" s="315"/>
      <c r="AK37" s="300" t="s">
        <v>723</v>
      </c>
      <c r="AL37" s="301"/>
      <c r="AM37" s="301"/>
      <c r="AN37" s="301"/>
      <c r="AO37" s="301"/>
      <c r="AP37" s="301"/>
      <c r="AQ37" s="301"/>
      <c r="AR37" s="301"/>
      <c r="AS37" s="301"/>
      <c r="AT37" s="301"/>
      <c r="AU37" s="302"/>
      <c r="AV37" s="300" t="s">
        <v>342</v>
      </c>
      <c r="AW37" s="301"/>
      <c r="AX37" s="301"/>
      <c r="AY37" s="301"/>
      <c r="AZ37" s="301"/>
      <c r="BA37" s="301"/>
      <c r="BB37" s="302"/>
      <c r="BC37" s="300" t="s">
        <v>712</v>
      </c>
      <c r="BD37" s="301"/>
      <c r="BE37" s="301"/>
      <c r="BF37" s="301"/>
      <c r="BG37" s="301"/>
      <c r="BH37" s="301"/>
      <c r="BI37" s="301"/>
      <c r="BJ37" s="301"/>
      <c r="BK37" s="301"/>
      <c r="BL37" s="301"/>
      <c r="BM37" s="302"/>
      <c r="BN37" s="307">
        <v>0.8</v>
      </c>
      <c r="BO37" s="301"/>
      <c r="BP37" s="301"/>
      <c r="BQ37" s="301"/>
      <c r="BR37" s="301"/>
      <c r="BS37" s="302"/>
      <c r="BT37" s="307">
        <v>0.5</v>
      </c>
      <c r="BU37" s="301"/>
      <c r="BV37" s="301"/>
      <c r="BW37" s="301"/>
      <c r="BX37" s="301"/>
      <c r="BY37" s="302"/>
      <c r="BZ37" s="307">
        <v>0.4</v>
      </c>
      <c r="CA37" s="301"/>
      <c r="CB37" s="301"/>
      <c r="CC37" s="301"/>
      <c r="CD37" s="301"/>
      <c r="CE37" s="302"/>
    </row>
    <row r="38" spans="2:83" x14ac:dyDescent="0.25">
      <c r="B38" s="303"/>
      <c r="C38" s="304"/>
      <c r="D38" s="304"/>
      <c r="E38" s="304"/>
      <c r="F38" s="304"/>
      <c r="G38" s="304"/>
      <c r="H38" s="304"/>
      <c r="I38" s="304"/>
      <c r="J38" s="304"/>
      <c r="K38" s="304"/>
      <c r="L38" s="304"/>
      <c r="M38" s="304"/>
      <c r="N38" s="304"/>
      <c r="O38" s="304"/>
      <c r="P38" s="304"/>
      <c r="Q38" s="304"/>
      <c r="R38" s="304"/>
      <c r="S38" s="304"/>
      <c r="T38" s="304"/>
      <c r="U38" s="304"/>
      <c r="V38" s="305"/>
      <c r="W38" s="303"/>
      <c r="X38" s="304"/>
      <c r="Y38" s="304"/>
      <c r="Z38" s="304"/>
      <c r="AA38" s="304"/>
      <c r="AB38" s="304"/>
      <c r="AC38" s="305"/>
      <c r="AD38" s="316"/>
      <c r="AE38" s="317"/>
      <c r="AF38" s="317"/>
      <c r="AG38" s="317"/>
      <c r="AH38" s="317"/>
      <c r="AI38" s="317"/>
      <c r="AJ38" s="318"/>
      <c r="AK38" s="303"/>
      <c r="AL38" s="304"/>
      <c r="AM38" s="304"/>
      <c r="AN38" s="304"/>
      <c r="AO38" s="304"/>
      <c r="AP38" s="304"/>
      <c r="AQ38" s="304"/>
      <c r="AR38" s="304"/>
      <c r="AS38" s="304"/>
      <c r="AT38" s="304"/>
      <c r="AU38" s="305"/>
      <c r="AV38" s="303"/>
      <c r="AW38" s="304"/>
      <c r="AX38" s="304"/>
      <c r="AY38" s="304"/>
      <c r="AZ38" s="304"/>
      <c r="BA38" s="304"/>
      <c r="BB38" s="305"/>
      <c r="BC38" s="303"/>
      <c r="BD38" s="304"/>
      <c r="BE38" s="304"/>
      <c r="BF38" s="304"/>
      <c r="BG38" s="304"/>
      <c r="BH38" s="304"/>
      <c r="BI38" s="304"/>
      <c r="BJ38" s="304"/>
      <c r="BK38" s="304"/>
      <c r="BL38" s="304"/>
      <c r="BM38" s="305"/>
      <c r="BN38" s="303"/>
      <c r="BO38" s="304"/>
      <c r="BP38" s="304"/>
      <c r="BQ38" s="304"/>
      <c r="BR38" s="304"/>
      <c r="BS38" s="305"/>
      <c r="BT38" s="303"/>
      <c r="BU38" s="304"/>
      <c r="BV38" s="304"/>
      <c r="BW38" s="304"/>
      <c r="BX38" s="304"/>
      <c r="BY38" s="305"/>
      <c r="BZ38" s="303"/>
      <c r="CA38" s="304"/>
      <c r="CB38" s="304"/>
      <c r="CC38" s="304"/>
      <c r="CD38" s="304"/>
      <c r="CE38" s="305"/>
    </row>
    <row r="39" spans="2:83" ht="57.95" customHeight="1" x14ac:dyDescent="0.25">
      <c r="B39" s="300" t="s">
        <v>724</v>
      </c>
      <c r="C39" s="301"/>
      <c r="D39" s="301"/>
      <c r="E39" s="301"/>
      <c r="F39" s="301"/>
      <c r="G39" s="301"/>
      <c r="H39" s="301"/>
      <c r="I39" s="301"/>
      <c r="J39" s="301"/>
      <c r="K39" s="301"/>
      <c r="L39" s="301"/>
      <c r="M39" s="301"/>
      <c r="N39" s="301"/>
      <c r="O39" s="301"/>
      <c r="P39" s="301"/>
      <c r="Q39" s="301"/>
      <c r="R39" s="301"/>
      <c r="S39" s="301"/>
      <c r="T39" s="301"/>
      <c r="U39" s="301"/>
      <c r="V39" s="302"/>
      <c r="W39" s="306" t="s">
        <v>714</v>
      </c>
      <c r="X39" s="301"/>
      <c r="Y39" s="301"/>
      <c r="Z39" s="301"/>
      <c r="AA39" s="301"/>
      <c r="AB39" s="301"/>
      <c r="AC39" s="302"/>
      <c r="AD39" s="313" t="s">
        <v>656</v>
      </c>
      <c r="AE39" s="314"/>
      <c r="AF39" s="314"/>
      <c r="AG39" s="314"/>
      <c r="AH39" s="314"/>
      <c r="AI39" s="314"/>
      <c r="AJ39" s="315"/>
      <c r="AK39" s="300" t="s">
        <v>725</v>
      </c>
      <c r="AL39" s="301"/>
      <c r="AM39" s="301"/>
      <c r="AN39" s="301"/>
      <c r="AO39" s="301"/>
      <c r="AP39" s="301"/>
      <c r="AQ39" s="301"/>
      <c r="AR39" s="301"/>
      <c r="AS39" s="301"/>
      <c r="AT39" s="301"/>
      <c r="AU39" s="302"/>
      <c r="AV39" s="300" t="s">
        <v>726</v>
      </c>
      <c r="AW39" s="301"/>
      <c r="AX39" s="301"/>
      <c r="AY39" s="301"/>
      <c r="AZ39" s="301"/>
      <c r="BA39" s="301"/>
      <c r="BB39" s="302"/>
      <c r="BC39" s="300" t="s">
        <v>727</v>
      </c>
      <c r="BD39" s="301"/>
      <c r="BE39" s="301"/>
      <c r="BF39" s="301"/>
      <c r="BG39" s="301"/>
      <c r="BH39" s="301"/>
      <c r="BI39" s="301"/>
      <c r="BJ39" s="301"/>
      <c r="BK39" s="301"/>
      <c r="BL39" s="301"/>
      <c r="BM39" s="302"/>
      <c r="BN39" s="307">
        <v>0.8</v>
      </c>
      <c r="BO39" s="301"/>
      <c r="BP39" s="301"/>
      <c r="BQ39" s="301"/>
      <c r="BR39" s="301"/>
      <c r="BS39" s="302"/>
      <c r="BT39" s="307">
        <v>0.5</v>
      </c>
      <c r="BU39" s="301"/>
      <c r="BV39" s="301"/>
      <c r="BW39" s="301"/>
      <c r="BX39" s="301"/>
      <c r="BY39" s="302"/>
      <c r="BZ39" s="307">
        <v>0.4</v>
      </c>
      <c r="CA39" s="301"/>
      <c r="CB39" s="301"/>
      <c r="CC39" s="301"/>
      <c r="CD39" s="301"/>
      <c r="CE39" s="302"/>
    </row>
    <row r="40" spans="2:83" x14ac:dyDescent="0.25">
      <c r="B40" s="303"/>
      <c r="C40" s="304"/>
      <c r="D40" s="304"/>
      <c r="E40" s="304"/>
      <c r="F40" s="304"/>
      <c r="G40" s="304"/>
      <c r="H40" s="304"/>
      <c r="I40" s="304"/>
      <c r="J40" s="304"/>
      <c r="K40" s="304"/>
      <c r="L40" s="304"/>
      <c r="M40" s="304"/>
      <c r="N40" s="304"/>
      <c r="O40" s="304"/>
      <c r="P40" s="304"/>
      <c r="Q40" s="304"/>
      <c r="R40" s="304"/>
      <c r="S40" s="304"/>
      <c r="T40" s="304"/>
      <c r="U40" s="304"/>
      <c r="V40" s="305"/>
      <c r="W40" s="303"/>
      <c r="X40" s="304"/>
      <c r="Y40" s="304"/>
      <c r="Z40" s="304"/>
      <c r="AA40" s="304"/>
      <c r="AB40" s="304"/>
      <c r="AC40" s="305"/>
      <c r="AD40" s="316"/>
      <c r="AE40" s="317"/>
      <c r="AF40" s="317"/>
      <c r="AG40" s="317"/>
      <c r="AH40" s="317"/>
      <c r="AI40" s="317"/>
      <c r="AJ40" s="318"/>
      <c r="AK40" s="303"/>
      <c r="AL40" s="304"/>
      <c r="AM40" s="304"/>
      <c r="AN40" s="304"/>
      <c r="AO40" s="304"/>
      <c r="AP40" s="304"/>
      <c r="AQ40" s="304"/>
      <c r="AR40" s="304"/>
      <c r="AS40" s="304"/>
      <c r="AT40" s="304"/>
      <c r="AU40" s="305"/>
      <c r="AV40" s="303"/>
      <c r="AW40" s="304"/>
      <c r="AX40" s="304"/>
      <c r="AY40" s="304"/>
      <c r="AZ40" s="304"/>
      <c r="BA40" s="304"/>
      <c r="BB40" s="305"/>
      <c r="BC40" s="303"/>
      <c r="BD40" s="304"/>
      <c r="BE40" s="304"/>
      <c r="BF40" s="304"/>
      <c r="BG40" s="304"/>
      <c r="BH40" s="304"/>
      <c r="BI40" s="304"/>
      <c r="BJ40" s="304"/>
      <c r="BK40" s="304"/>
      <c r="BL40" s="304"/>
      <c r="BM40" s="305"/>
      <c r="BN40" s="303"/>
      <c r="BO40" s="304"/>
      <c r="BP40" s="304"/>
      <c r="BQ40" s="304"/>
      <c r="BR40" s="304"/>
      <c r="BS40" s="305"/>
      <c r="BT40" s="303"/>
      <c r="BU40" s="304"/>
      <c r="BV40" s="304"/>
      <c r="BW40" s="304"/>
      <c r="BX40" s="304"/>
      <c r="BY40" s="305"/>
      <c r="BZ40" s="303"/>
      <c r="CA40" s="304"/>
      <c r="CB40" s="304"/>
      <c r="CC40" s="304"/>
      <c r="CD40" s="304"/>
      <c r="CE40" s="305"/>
    </row>
    <row r="41" spans="2:83" ht="57.95" customHeight="1" x14ac:dyDescent="0.25">
      <c r="B41" s="300" t="s">
        <v>728</v>
      </c>
      <c r="C41" s="301"/>
      <c r="D41" s="301"/>
      <c r="E41" s="301"/>
      <c r="F41" s="301"/>
      <c r="G41" s="301"/>
      <c r="H41" s="301"/>
      <c r="I41" s="301"/>
      <c r="J41" s="301"/>
      <c r="K41" s="301"/>
      <c r="L41" s="301"/>
      <c r="M41" s="301"/>
      <c r="N41" s="301"/>
      <c r="O41" s="301"/>
      <c r="P41" s="301"/>
      <c r="Q41" s="301"/>
      <c r="R41" s="301"/>
      <c r="S41" s="301"/>
      <c r="T41" s="301"/>
      <c r="U41" s="301"/>
      <c r="V41" s="302"/>
      <c r="W41" s="306" t="s">
        <v>714</v>
      </c>
      <c r="X41" s="308"/>
      <c r="Y41" s="308"/>
      <c r="Z41" s="308"/>
      <c r="AA41" s="308"/>
      <c r="AB41" s="308"/>
      <c r="AC41" s="309"/>
      <c r="AD41" s="313" t="s">
        <v>656</v>
      </c>
      <c r="AE41" s="314"/>
      <c r="AF41" s="314"/>
      <c r="AG41" s="314"/>
      <c r="AH41" s="314"/>
      <c r="AI41" s="314"/>
      <c r="AJ41" s="315"/>
      <c r="AK41" s="300" t="s">
        <v>729</v>
      </c>
      <c r="AL41" s="301"/>
      <c r="AM41" s="301"/>
      <c r="AN41" s="301"/>
      <c r="AO41" s="301"/>
      <c r="AP41" s="301"/>
      <c r="AQ41" s="301"/>
      <c r="AR41" s="301"/>
      <c r="AS41" s="301"/>
      <c r="AT41" s="301"/>
      <c r="AU41" s="302"/>
      <c r="AV41" s="300" t="s">
        <v>730</v>
      </c>
      <c r="AW41" s="301"/>
      <c r="AX41" s="301"/>
      <c r="AY41" s="301"/>
      <c r="AZ41" s="301"/>
      <c r="BA41" s="301"/>
      <c r="BB41" s="302"/>
      <c r="BC41" s="300" t="s">
        <v>712</v>
      </c>
      <c r="BD41" s="301"/>
      <c r="BE41" s="301"/>
      <c r="BF41" s="301"/>
      <c r="BG41" s="301"/>
      <c r="BH41" s="301"/>
      <c r="BI41" s="301"/>
      <c r="BJ41" s="301"/>
      <c r="BK41" s="301"/>
      <c r="BL41" s="301"/>
      <c r="BM41" s="302"/>
      <c r="BN41" s="307">
        <v>0.8</v>
      </c>
      <c r="BO41" s="301"/>
      <c r="BP41" s="301"/>
      <c r="BQ41" s="301"/>
      <c r="BR41" s="301"/>
      <c r="BS41" s="302"/>
      <c r="BT41" s="307">
        <v>0.5</v>
      </c>
      <c r="BU41" s="301"/>
      <c r="BV41" s="301"/>
      <c r="BW41" s="301"/>
      <c r="BX41" s="301"/>
      <c r="BY41" s="302"/>
      <c r="BZ41" s="307">
        <v>0.4</v>
      </c>
      <c r="CA41" s="301"/>
      <c r="CB41" s="301"/>
      <c r="CC41" s="301"/>
      <c r="CD41" s="301"/>
      <c r="CE41" s="302"/>
    </row>
    <row r="42" spans="2:83" x14ac:dyDescent="0.25">
      <c r="B42" s="303"/>
      <c r="C42" s="304"/>
      <c r="D42" s="304"/>
      <c r="E42" s="304"/>
      <c r="F42" s="304"/>
      <c r="G42" s="304"/>
      <c r="H42" s="304"/>
      <c r="I42" s="304"/>
      <c r="J42" s="304"/>
      <c r="K42" s="304"/>
      <c r="L42" s="304"/>
      <c r="M42" s="304"/>
      <c r="N42" s="304"/>
      <c r="O42" s="304"/>
      <c r="P42" s="304"/>
      <c r="Q42" s="304"/>
      <c r="R42" s="304"/>
      <c r="S42" s="304"/>
      <c r="T42" s="304"/>
      <c r="U42" s="304"/>
      <c r="V42" s="305"/>
      <c r="W42" s="310"/>
      <c r="X42" s="311"/>
      <c r="Y42" s="311"/>
      <c r="Z42" s="311"/>
      <c r="AA42" s="311"/>
      <c r="AB42" s="311"/>
      <c r="AC42" s="312"/>
      <c r="AD42" s="316"/>
      <c r="AE42" s="317"/>
      <c r="AF42" s="317"/>
      <c r="AG42" s="317"/>
      <c r="AH42" s="317"/>
      <c r="AI42" s="317"/>
      <c r="AJ42" s="318"/>
      <c r="AK42" s="303"/>
      <c r="AL42" s="304"/>
      <c r="AM42" s="304"/>
      <c r="AN42" s="304"/>
      <c r="AO42" s="304"/>
      <c r="AP42" s="304"/>
      <c r="AQ42" s="304"/>
      <c r="AR42" s="304"/>
      <c r="AS42" s="304"/>
      <c r="AT42" s="304"/>
      <c r="AU42" s="305"/>
      <c r="AV42" s="303"/>
      <c r="AW42" s="304"/>
      <c r="AX42" s="304"/>
      <c r="AY42" s="304"/>
      <c r="AZ42" s="304"/>
      <c r="BA42" s="304"/>
      <c r="BB42" s="305"/>
      <c r="BC42" s="303"/>
      <c r="BD42" s="304"/>
      <c r="BE42" s="304"/>
      <c r="BF42" s="304"/>
      <c r="BG42" s="304"/>
      <c r="BH42" s="304"/>
      <c r="BI42" s="304"/>
      <c r="BJ42" s="304"/>
      <c r="BK42" s="304"/>
      <c r="BL42" s="304"/>
      <c r="BM42" s="305"/>
      <c r="BN42" s="303"/>
      <c r="BO42" s="304"/>
      <c r="BP42" s="304"/>
      <c r="BQ42" s="304"/>
      <c r="BR42" s="304"/>
      <c r="BS42" s="305"/>
      <c r="BT42" s="303"/>
      <c r="BU42" s="304"/>
      <c r="BV42" s="304"/>
      <c r="BW42" s="304"/>
      <c r="BX42" s="304"/>
      <c r="BY42" s="305"/>
      <c r="BZ42" s="303"/>
      <c r="CA42" s="304"/>
      <c r="CB42" s="304"/>
      <c r="CC42" s="304"/>
      <c r="CD42" s="304"/>
      <c r="CE42" s="305"/>
    </row>
    <row r="43" spans="2:83" ht="57.95" customHeight="1" x14ac:dyDescent="0.25">
      <c r="B43" s="306" t="s">
        <v>731</v>
      </c>
      <c r="C43" s="308"/>
      <c r="D43" s="308"/>
      <c r="E43" s="308"/>
      <c r="F43" s="308"/>
      <c r="G43" s="308"/>
      <c r="H43" s="308"/>
      <c r="I43" s="308"/>
      <c r="J43" s="308"/>
      <c r="K43" s="308"/>
      <c r="L43" s="308"/>
      <c r="M43" s="308"/>
      <c r="N43" s="308"/>
      <c r="O43" s="308"/>
      <c r="P43" s="308"/>
      <c r="Q43" s="301"/>
      <c r="R43" s="301"/>
      <c r="S43" s="301"/>
      <c r="T43" s="301"/>
      <c r="U43" s="301"/>
      <c r="V43" s="302"/>
      <c r="W43" s="306" t="s">
        <v>663</v>
      </c>
      <c r="X43" s="308"/>
      <c r="Y43" s="308"/>
      <c r="Z43" s="308"/>
      <c r="AA43" s="308"/>
      <c r="AB43" s="308"/>
      <c r="AC43" s="309"/>
      <c r="AD43" s="333" t="s">
        <v>656</v>
      </c>
      <c r="AE43" s="334"/>
      <c r="AF43" s="334"/>
      <c r="AG43" s="334"/>
      <c r="AH43" s="334"/>
      <c r="AI43" s="334"/>
      <c r="AJ43" s="335"/>
      <c r="AK43" s="306" t="s">
        <v>732</v>
      </c>
      <c r="AL43" s="308"/>
      <c r="AM43" s="308"/>
      <c r="AN43" s="308"/>
      <c r="AO43" s="308"/>
      <c r="AP43" s="301"/>
      <c r="AQ43" s="301"/>
      <c r="AR43" s="301"/>
      <c r="AS43" s="301"/>
      <c r="AT43" s="301"/>
      <c r="AU43" s="302"/>
      <c r="AV43" s="306" t="s">
        <v>733</v>
      </c>
      <c r="AW43" s="301"/>
      <c r="AX43" s="301"/>
      <c r="AY43" s="301"/>
      <c r="AZ43" s="301"/>
      <c r="BA43" s="301"/>
      <c r="BB43" s="302"/>
      <c r="BC43" s="307" t="s">
        <v>734</v>
      </c>
      <c r="BD43" s="301"/>
      <c r="BE43" s="301"/>
      <c r="BF43" s="301"/>
      <c r="BG43" s="301"/>
      <c r="BH43" s="301"/>
      <c r="BI43" s="301"/>
      <c r="BJ43" s="301"/>
      <c r="BK43" s="301"/>
      <c r="BL43" s="301"/>
      <c r="BM43" s="302"/>
      <c r="BN43" s="307">
        <v>0.8</v>
      </c>
      <c r="BO43" s="308"/>
      <c r="BP43" s="308"/>
      <c r="BQ43" s="308"/>
      <c r="BR43" s="308"/>
      <c r="BS43" s="309"/>
      <c r="BT43" s="307">
        <v>0.6</v>
      </c>
      <c r="BU43" s="308"/>
      <c r="BV43" s="308"/>
      <c r="BW43" s="308"/>
      <c r="BX43" s="308"/>
      <c r="BY43" s="309"/>
      <c r="BZ43" s="307">
        <v>0.3</v>
      </c>
      <c r="CA43" s="308"/>
      <c r="CB43" s="308"/>
      <c r="CC43" s="308"/>
      <c r="CD43" s="308"/>
      <c r="CE43" s="309"/>
    </row>
    <row r="44" spans="2:83" x14ac:dyDescent="0.25">
      <c r="B44" s="303"/>
      <c r="C44" s="304"/>
      <c r="D44" s="304"/>
      <c r="E44" s="304"/>
      <c r="F44" s="304"/>
      <c r="G44" s="304"/>
      <c r="H44" s="304"/>
      <c r="I44" s="304"/>
      <c r="J44" s="304"/>
      <c r="K44" s="304"/>
      <c r="L44" s="304"/>
      <c r="M44" s="304"/>
      <c r="N44" s="304"/>
      <c r="O44" s="304"/>
      <c r="P44" s="304"/>
      <c r="Q44" s="304"/>
      <c r="R44" s="304"/>
      <c r="S44" s="304"/>
      <c r="T44" s="304"/>
      <c r="U44" s="304"/>
      <c r="V44" s="305"/>
      <c r="W44" s="310"/>
      <c r="X44" s="311"/>
      <c r="Y44" s="311"/>
      <c r="Z44" s="311"/>
      <c r="AA44" s="311"/>
      <c r="AB44" s="311"/>
      <c r="AC44" s="312"/>
      <c r="AD44" s="336"/>
      <c r="AE44" s="337"/>
      <c r="AF44" s="337"/>
      <c r="AG44" s="337"/>
      <c r="AH44" s="337"/>
      <c r="AI44" s="337"/>
      <c r="AJ44" s="338"/>
      <c r="AK44" s="303"/>
      <c r="AL44" s="304"/>
      <c r="AM44" s="304"/>
      <c r="AN44" s="304"/>
      <c r="AO44" s="304"/>
      <c r="AP44" s="304"/>
      <c r="AQ44" s="304"/>
      <c r="AR44" s="304"/>
      <c r="AS44" s="304"/>
      <c r="AT44" s="304"/>
      <c r="AU44" s="305"/>
      <c r="AV44" s="303"/>
      <c r="AW44" s="304"/>
      <c r="AX44" s="304"/>
      <c r="AY44" s="304"/>
      <c r="AZ44" s="304"/>
      <c r="BA44" s="304"/>
      <c r="BB44" s="305"/>
      <c r="BC44" s="303"/>
      <c r="BD44" s="304"/>
      <c r="BE44" s="304"/>
      <c r="BF44" s="304"/>
      <c r="BG44" s="304"/>
      <c r="BH44" s="304"/>
      <c r="BI44" s="304"/>
      <c r="BJ44" s="304"/>
      <c r="BK44" s="304"/>
      <c r="BL44" s="304"/>
      <c r="BM44" s="305"/>
      <c r="BN44" s="310"/>
      <c r="BO44" s="311"/>
      <c r="BP44" s="311"/>
      <c r="BQ44" s="311"/>
      <c r="BR44" s="311"/>
      <c r="BS44" s="312"/>
      <c r="BT44" s="310"/>
      <c r="BU44" s="311"/>
      <c r="BV44" s="311"/>
      <c r="BW44" s="311"/>
      <c r="BX44" s="311"/>
      <c r="BY44" s="312"/>
      <c r="BZ44" s="310"/>
      <c r="CA44" s="311"/>
      <c r="CB44" s="311"/>
      <c r="CC44" s="311"/>
      <c r="CD44" s="311"/>
      <c r="CE44" s="312"/>
    </row>
    <row r="45" spans="2:83" x14ac:dyDescent="0.25">
      <c r="B45" s="300" t="s">
        <v>735</v>
      </c>
      <c r="C45" s="301"/>
      <c r="D45" s="301"/>
      <c r="E45" s="301"/>
      <c r="F45" s="301"/>
      <c r="G45" s="301"/>
      <c r="H45" s="301"/>
      <c r="I45" s="301"/>
      <c r="J45" s="301"/>
      <c r="K45" s="301"/>
      <c r="L45" s="301"/>
      <c r="M45" s="301"/>
      <c r="N45" s="301"/>
      <c r="O45" s="301"/>
      <c r="P45" s="301"/>
      <c r="Q45" s="301"/>
      <c r="R45" s="301"/>
      <c r="S45" s="301"/>
      <c r="T45" s="301"/>
      <c r="U45" s="301"/>
      <c r="V45" s="302"/>
      <c r="W45" s="306" t="s">
        <v>663</v>
      </c>
      <c r="X45" s="308"/>
      <c r="Y45" s="308"/>
      <c r="Z45" s="308"/>
      <c r="AA45" s="308"/>
      <c r="AB45" s="308"/>
      <c r="AC45" s="309"/>
      <c r="AD45" s="313" t="s">
        <v>657</v>
      </c>
      <c r="AE45" s="314"/>
      <c r="AF45" s="314"/>
      <c r="AG45" s="314"/>
      <c r="AH45" s="314"/>
      <c r="AI45" s="314"/>
      <c r="AJ45" s="315"/>
      <c r="AK45" s="306" t="s">
        <v>736</v>
      </c>
      <c r="AL45" s="308"/>
      <c r="AM45" s="308"/>
      <c r="AN45" s="308"/>
      <c r="AO45" s="308"/>
      <c r="AP45" s="301"/>
      <c r="AQ45" s="301"/>
      <c r="AR45" s="301"/>
      <c r="AS45" s="301"/>
      <c r="AT45" s="301"/>
      <c r="AU45" s="302"/>
      <c r="AV45" s="306" t="s">
        <v>3</v>
      </c>
      <c r="AW45" s="301"/>
      <c r="AX45" s="301"/>
      <c r="AY45" s="301"/>
      <c r="AZ45" s="301"/>
      <c r="BA45" s="301"/>
      <c r="BB45" s="302"/>
      <c r="BC45" s="307" t="s">
        <v>737</v>
      </c>
      <c r="BD45" s="301"/>
      <c r="BE45" s="301"/>
      <c r="BF45" s="301"/>
      <c r="BG45" s="301"/>
      <c r="BH45" s="301"/>
      <c r="BI45" s="301"/>
      <c r="BJ45" s="301"/>
      <c r="BK45" s="301"/>
      <c r="BL45" s="301"/>
      <c r="BM45" s="302"/>
      <c r="BN45" s="307">
        <v>0.8</v>
      </c>
      <c r="BO45" s="308"/>
      <c r="BP45" s="308"/>
      <c r="BQ45" s="308"/>
      <c r="BR45" s="308"/>
      <c r="BS45" s="309"/>
      <c r="BT45" s="307">
        <v>0.5</v>
      </c>
      <c r="BU45" s="301"/>
      <c r="BV45" s="301"/>
      <c r="BW45" s="301"/>
      <c r="BX45" s="301"/>
      <c r="BY45" s="302"/>
      <c r="BZ45" s="307">
        <v>0.4</v>
      </c>
      <c r="CA45" s="301"/>
      <c r="CB45" s="301"/>
      <c r="CC45" s="301"/>
      <c r="CD45" s="301"/>
      <c r="CE45" s="302"/>
    </row>
    <row r="46" spans="2:83" x14ac:dyDescent="0.25">
      <c r="B46" s="303"/>
      <c r="C46" s="304"/>
      <c r="D46" s="304"/>
      <c r="E46" s="304"/>
      <c r="F46" s="304"/>
      <c r="G46" s="304"/>
      <c r="H46" s="304"/>
      <c r="I46" s="304"/>
      <c r="J46" s="304"/>
      <c r="K46" s="304"/>
      <c r="L46" s="304"/>
      <c r="M46" s="304"/>
      <c r="N46" s="304"/>
      <c r="O46" s="304"/>
      <c r="P46" s="304"/>
      <c r="Q46" s="304"/>
      <c r="R46" s="304"/>
      <c r="S46" s="304"/>
      <c r="T46" s="304"/>
      <c r="U46" s="304"/>
      <c r="V46" s="305"/>
      <c r="W46" s="310"/>
      <c r="X46" s="311"/>
      <c r="Y46" s="311"/>
      <c r="Z46" s="311"/>
      <c r="AA46" s="311"/>
      <c r="AB46" s="311"/>
      <c r="AC46" s="312"/>
      <c r="AD46" s="316"/>
      <c r="AE46" s="317"/>
      <c r="AF46" s="317"/>
      <c r="AG46" s="317"/>
      <c r="AH46" s="317"/>
      <c r="AI46" s="317"/>
      <c r="AJ46" s="318"/>
      <c r="AK46" s="303"/>
      <c r="AL46" s="304"/>
      <c r="AM46" s="304"/>
      <c r="AN46" s="304"/>
      <c r="AO46" s="304"/>
      <c r="AP46" s="304"/>
      <c r="AQ46" s="304"/>
      <c r="AR46" s="304"/>
      <c r="AS46" s="304"/>
      <c r="AT46" s="304"/>
      <c r="AU46" s="305"/>
      <c r="AV46" s="303"/>
      <c r="AW46" s="304"/>
      <c r="AX46" s="304"/>
      <c r="AY46" s="304"/>
      <c r="AZ46" s="304"/>
      <c r="BA46" s="304"/>
      <c r="BB46" s="305"/>
      <c r="BC46" s="303"/>
      <c r="BD46" s="304"/>
      <c r="BE46" s="304"/>
      <c r="BF46" s="304"/>
      <c r="BG46" s="304"/>
      <c r="BH46" s="304"/>
      <c r="BI46" s="304"/>
      <c r="BJ46" s="304"/>
      <c r="BK46" s="304"/>
      <c r="BL46" s="304"/>
      <c r="BM46" s="305"/>
      <c r="BN46" s="310"/>
      <c r="BO46" s="311"/>
      <c r="BP46" s="311"/>
      <c r="BQ46" s="311"/>
      <c r="BR46" s="311"/>
      <c r="BS46" s="312"/>
      <c r="BT46" s="303"/>
      <c r="BU46" s="304"/>
      <c r="BV46" s="304"/>
      <c r="BW46" s="304"/>
      <c r="BX46" s="304"/>
      <c r="BY46" s="305"/>
      <c r="BZ46" s="303"/>
      <c r="CA46" s="304"/>
      <c r="CB46" s="304"/>
      <c r="CC46" s="304"/>
      <c r="CD46" s="304"/>
      <c r="CE46" s="305"/>
    </row>
    <row r="47" spans="2:83" x14ac:dyDescent="0.25">
      <c r="B47" s="300" t="s">
        <v>738</v>
      </c>
      <c r="C47" s="301"/>
      <c r="D47" s="301"/>
      <c r="E47" s="301"/>
      <c r="F47" s="301"/>
      <c r="G47" s="301"/>
      <c r="H47" s="301"/>
      <c r="I47" s="301"/>
      <c r="J47" s="301"/>
      <c r="K47" s="301"/>
      <c r="L47" s="301"/>
      <c r="M47" s="301"/>
      <c r="N47" s="301"/>
      <c r="O47" s="301"/>
      <c r="P47" s="301"/>
      <c r="Q47" s="301"/>
      <c r="R47" s="301"/>
      <c r="S47" s="301"/>
      <c r="T47" s="301"/>
      <c r="U47" s="301"/>
      <c r="V47" s="302"/>
      <c r="W47" s="306" t="s">
        <v>662</v>
      </c>
      <c r="X47" s="301"/>
      <c r="Y47" s="301"/>
      <c r="Z47" s="301"/>
      <c r="AA47" s="301"/>
      <c r="AB47" s="301"/>
      <c r="AC47" s="302"/>
      <c r="AD47" s="313" t="s">
        <v>655</v>
      </c>
      <c r="AE47" s="314"/>
      <c r="AF47" s="314"/>
      <c r="AG47" s="314"/>
      <c r="AH47" s="314"/>
      <c r="AI47" s="314"/>
      <c r="AJ47" s="315"/>
      <c r="AK47" s="306" t="s">
        <v>739</v>
      </c>
      <c r="AL47" s="308"/>
      <c r="AM47" s="308"/>
      <c r="AN47" s="308"/>
      <c r="AO47" s="308"/>
      <c r="AP47" s="301"/>
      <c r="AQ47" s="301"/>
      <c r="AR47" s="301"/>
      <c r="AS47" s="301"/>
      <c r="AT47" s="301"/>
      <c r="AU47" s="302"/>
      <c r="AV47" s="300" t="s">
        <v>3</v>
      </c>
      <c r="AW47" s="301"/>
      <c r="AX47" s="301"/>
      <c r="AY47" s="301"/>
      <c r="AZ47" s="301"/>
      <c r="BA47" s="301"/>
      <c r="BB47" s="302"/>
      <c r="BC47" s="307" t="s">
        <v>737</v>
      </c>
      <c r="BD47" s="301"/>
      <c r="BE47" s="301"/>
      <c r="BF47" s="301"/>
      <c r="BG47" s="301"/>
      <c r="BH47" s="301"/>
      <c r="BI47" s="301"/>
      <c r="BJ47" s="301"/>
      <c r="BK47" s="301"/>
      <c r="BL47" s="301"/>
      <c r="BM47" s="302"/>
      <c r="BN47" s="307">
        <v>0.8</v>
      </c>
      <c r="BO47" s="301"/>
      <c r="BP47" s="301"/>
      <c r="BQ47" s="301"/>
      <c r="BR47" s="301"/>
      <c r="BS47" s="302"/>
      <c r="BT47" s="307">
        <v>0.5</v>
      </c>
      <c r="BU47" s="301"/>
      <c r="BV47" s="301"/>
      <c r="BW47" s="301"/>
      <c r="BX47" s="301"/>
      <c r="BY47" s="302"/>
      <c r="BZ47" s="307">
        <v>0.3</v>
      </c>
      <c r="CA47" s="301"/>
      <c r="CB47" s="301"/>
      <c r="CC47" s="301"/>
      <c r="CD47" s="301"/>
      <c r="CE47" s="302"/>
    </row>
    <row r="48" spans="2:83" x14ac:dyDescent="0.25">
      <c r="B48" s="303"/>
      <c r="C48" s="304"/>
      <c r="D48" s="304"/>
      <c r="E48" s="304"/>
      <c r="F48" s="304"/>
      <c r="G48" s="304"/>
      <c r="H48" s="304"/>
      <c r="I48" s="304"/>
      <c r="J48" s="304"/>
      <c r="K48" s="304"/>
      <c r="L48" s="304"/>
      <c r="M48" s="304"/>
      <c r="N48" s="304"/>
      <c r="O48" s="304"/>
      <c r="P48" s="304"/>
      <c r="Q48" s="304"/>
      <c r="R48" s="304"/>
      <c r="S48" s="304"/>
      <c r="T48" s="304"/>
      <c r="U48" s="304"/>
      <c r="V48" s="305"/>
      <c r="W48" s="303"/>
      <c r="X48" s="304"/>
      <c r="Y48" s="304"/>
      <c r="Z48" s="304"/>
      <c r="AA48" s="304"/>
      <c r="AB48" s="304"/>
      <c r="AC48" s="305"/>
      <c r="AD48" s="316"/>
      <c r="AE48" s="317"/>
      <c r="AF48" s="317"/>
      <c r="AG48" s="317"/>
      <c r="AH48" s="317"/>
      <c r="AI48" s="317"/>
      <c r="AJ48" s="318"/>
      <c r="AK48" s="303"/>
      <c r="AL48" s="304"/>
      <c r="AM48" s="304"/>
      <c r="AN48" s="304"/>
      <c r="AO48" s="304"/>
      <c r="AP48" s="304"/>
      <c r="AQ48" s="304"/>
      <c r="AR48" s="304"/>
      <c r="AS48" s="304"/>
      <c r="AT48" s="304"/>
      <c r="AU48" s="305"/>
      <c r="AV48" s="303"/>
      <c r="AW48" s="304"/>
      <c r="AX48" s="304"/>
      <c r="AY48" s="304"/>
      <c r="AZ48" s="304"/>
      <c r="BA48" s="304"/>
      <c r="BB48" s="305"/>
      <c r="BC48" s="303"/>
      <c r="BD48" s="304"/>
      <c r="BE48" s="304"/>
      <c r="BF48" s="304"/>
      <c r="BG48" s="304"/>
      <c r="BH48" s="304"/>
      <c r="BI48" s="304"/>
      <c r="BJ48" s="304"/>
      <c r="BK48" s="304"/>
      <c r="BL48" s="304"/>
      <c r="BM48" s="305"/>
      <c r="BN48" s="303"/>
      <c r="BO48" s="304"/>
      <c r="BP48" s="304"/>
      <c r="BQ48" s="304"/>
      <c r="BR48" s="304"/>
      <c r="BS48" s="305"/>
      <c r="BT48" s="303"/>
      <c r="BU48" s="304"/>
      <c r="BV48" s="304"/>
      <c r="BW48" s="304"/>
      <c r="BX48" s="304"/>
      <c r="BY48" s="305"/>
      <c r="BZ48" s="303"/>
      <c r="CA48" s="304"/>
      <c r="CB48" s="304"/>
      <c r="CC48" s="304"/>
      <c r="CD48" s="304"/>
      <c r="CE48" s="305"/>
    </row>
    <row r="49" spans="2:83" x14ac:dyDescent="0.25">
      <c r="B49" s="300" t="s">
        <v>740</v>
      </c>
      <c r="C49" s="301"/>
      <c r="D49" s="301"/>
      <c r="E49" s="301"/>
      <c r="F49" s="301"/>
      <c r="G49" s="301"/>
      <c r="H49" s="301"/>
      <c r="I49" s="301"/>
      <c r="J49" s="301"/>
      <c r="K49" s="301"/>
      <c r="L49" s="301"/>
      <c r="M49" s="301"/>
      <c r="N49" s="301"/>
      <c r="O49" s="301"/>
      <c r="P49" s="301"/>
      <c r="Q49" s="301"/>
      <c r="R49" s="301"/>
      <c r="S49" s="301"/>
      <c r="T49" s="301"/>
      <c r="U49" s="301"/>
      <c r="V49" s="302"/>
      <c r="W49" s="306" t="s">
        <v>663</v>
      </c>
      <c r="X49" s="308"/>
      <c r="Y49" s="308"/>
      <c r="Z49" s="308"/>
      <c r="AA49" s="308"/>
      <c r="AB49" s="308"/>
      <c r="AC49" s="309"/>
      <c r="AD49" s="313" t="s">
        <v>657</v>
      </c>
      <c r="AE49" s="314"/>
      <c r="AF49" s="314"/>
      <c r="AG49" s="314"/>
      <c r="AH49" s="314"/>
      <c r="AI49" s="314"/>
      <c r="AJ49" s="315"/>
      <c r="AK49" s="300" t="s">
        <v>741</v>
      </c>
      <c r="AL49" s="301"/>
      <c r="AM49" s="301"/>
      <c r="AN49" s="301"/>
      <c r="AO49" s="301"/>
      <c r="AP49" s="301"/>
      <c r="AQ49" s="301"/>
      <c r="AR49" s="301"/>
      <c r="AS49" s="301"/>
      <c r="AT49" s="301"/>
      <c r="AU49" s="302"/>
      <c r="AV49" s="300" t="s">
        <v>3</v>
      </c>
      <c r="AW49" s="301"/>
      <c r="AX49" s="301"/>
      <c r="AY49" s="301"/>
      <c r="AZ49" s="301"/>
      <c r="BA49" s="301"/>
      <c r="BB49" s="302"/>
      <c r="BC49" s="300" t="s">
        <v>742</v>
      </c>
      <c r="BD49" s="301"/>
      <c r="BE49" s="301"/>
      <c r="BF49" s="301"/>
      <c r="BG49" s="301"/>
      <c r="BH49" s="301"/>
      <c r="BI49" s="301"/>
      <c r="BJ49" s="301"/>
      <c r="BK49" s="301"/>
      <c r="BL49" s="301"/>
      <c r="BM49" s="302"/>
      <c r="BN49" s="307">
        <v>0.8</v>
      </c>
      <c r="BO49" s="301"/>
      <c r="BP49" s="301"/>
      <c r="BQ49" s="301"/>
      <c r="BR49" s="301"/>
      <c r="BS49" s="302"/>
      <c r="BT49" s="307">
        <v>0.5</v>
      </c>
      <c r="BU49" s="301"/>
      <c r="BV49" s="301"/>
      <c r="BW49" s="301"/>
      <c r="BX49" s="301"/>
      <c r="BY49" s="302"/>
      <c r="BZ49" s="307">
        <v>0.3</v>
      </c>
      <c r="CA49" s="301"/>
      <c r="CB49" s="301"/>
      <c r="CC49" s="301"/>
      <c r="CD49" s="301"/>
      <c r="CE49" s="302"/>
    </row>
    <row r="50" spans="2:83" x14ac:dyDescent="0.25">
      <c r="B50" s="303"/>
      <c r="C50" s="304"/>
      <c r="D50" s="304"/>
      <c r="E50" s="304"/>
      <c r="F50" s="304"/>
      <c r="G50" s="304"/>
      <c r="H50" s="304"/>
      <c r="I50" s="304"/>
      <c r="J50" s="304"/>
      <c r="K50" s="304"/>
      <c r="L50" s="304"/>
      <c r="M50" s="304"/>
      <c r="N50" s="304"/>
      <c r="O50" s="304"/>
      <c r="P50" s="304"/>
      <c r="Q50" s="304"/>
      <c r="R50" s="304"/>
      <c r="S50" s="304"/>
      <c r="T50" s="304"/>
      <c r="U50" s="304"/>
      <c r="V50" s="305"/>
      <c r="W50" s="310"/>
      <c r="X50" s="311"/>
      <c r="Y50" s="311"/>
      <c r="Z50" s="311"/>
      <c r="AA50" s="311"/>
      <c r="AB50" s="311"/>
      <c r="AC50" s="312"/>
      <c r="AD50" s="316"/>
      <c r="AE50" s="317"/>
      <c r="AF50" s="317"/>
      <c r="AG50" s="317"/>
      <c r="AH50" s="317"/>
      <c r="AI50" s="317"/>
      <c r="AJ50" s="318"/>
      <c r="AK50" s="303"/>
      <c r="AL50" s="304"/>
      <c r="AM50" s="304"/>
      <c r="AN50" s="304"/>
      <c r="AO50" s="304"/>
      <c r="AP50" s="304"/>
      <c r="AQ50" s="304"/>
      <c r="AR50" s="304"/>
      <c r="AS50" s="304"/>
      <c r="AT50" s="304"/>
      <c r="AU50" s="305"/>
      <c r="AV50" s="303"/>
      <c r="AW50" s="304"/>
      <c r="AX50" s="304"/>
      <c r="AY50" s="304"/>
      <c r="AZ50" s="304"/>
      <c r="BA50" s="304"/>
      <c r="BB50" s="305"/>
      <c r="BC50" s="303"/>
      <c r="BD50" s="304"/>
      <c r="BE50" s="304"/>
      <c r="BF50" s="304"/>
      <c r="BG50" s="304"/>
      <c r="BH50" s="304"/>
      <c r="BI50" s="304"/>
      <c r="BJ50" s="304"/>
      <c r="BK50" s="304"/>
      <c r="BL50" s="304"/>
      <c r="BM50" s="305"/>
      <c r="BN50" s="303"/>
      <c r="BO50" s="304"/>
      <c r="BP50" s="304"/>
      <c r="BQ50" s="304"/>
      <c r="BR50" s="304"/>
      <c r="BS50" s="305"/>
      <c r="BT50" s="303"/>
      <c r="BU50" s="304"/>
      <c r="BV50" s="304"/>
      <c r="BW50" s="304"/>
      <c r="BX50" s="304"/>
      <c r="BY50" s="305"/>
      <c r="BZ50" s="303"/>
      <c r="CA50" s="304"/>
      <c r="CB50" s="304"/>
      <c r="CC50" s="304"/>
      <c r="CD50" s="304"/>
      <c r="CE50" s="305"/>
    </row>
    <row r="51" spans="2:83" x14ac:dyDescent="0.25">
      <c r="B51" s="300" t="s">
        <v>743</v>
      </c>
      <c r="C51" s="301"/>
      <c r="D51" s="301"/>
      <c r="E51" s="301"/>
      <c r="F51" s="301"/>
      <c r="G51" s="301"/>
      <c r="H51" s="301"/>
      <c r="I51" s="301"/>
      <c r="J51" s="301"/>
      <c r="K51" s="301"/>
      <c r="L51" s="301"/>
      <c r="M51" s="301"/>
      <c r="N51" s="301"/>
      <c r="O51" s="301"/>
      <c r="P51" s="301"/>
      <c r="Q51" s="301"/>
      <c r="R51" s="301"/>
      <c r="S51" s="301"/>
      <c r="T51" s="301"/>
      <c r="U51" s="301"/>
      <c r="V51" s="302"/>
      <c r="W51" s="306" t="s">
        <v>663</v>
      </c>
      <c r="X51" s="308"/>
      <c r="Y51" s="308"/>
      <c r="Z51" s="308"/>
      <c r="AA51" s="308"/>
      <c r="AB51" s="308"/>
      <c r="AC51" s="309"/>
      <c r="AD51" s="313" t="s">
        <v>657</v>
      </c>
      <c r="AE51" s="314"/>
      <c r="AF51" s="314"/>
      <c r="AG51" s="314"/>
      <c r="AH51" s="314"/>
      <c r="AI51" s="314"/>
      <c r="AJ51" s="315"/>
      <c r="AK51" s="300" t="s">
        <v>744</v>
      </c>
      <c r="AL51" s="301"/>
      <c r="AM51" s="301"/>
      <c r="AN51" s="301"/>
      <c r="AO51" s="301"/>
      <c r="AP51" s="301"/>
      <c r="AQ51" s="301"/>
      <c r="AR51" s="301"/>
      <c r="AS51" s="301"/>
      <c r="AT51" s="301"/>
      <c r="AU51" s="302"/>
      <c r="AV51" s="300" t="s">
        <v>3</v>
      </c>
      <c r="AW51" s="301"/>
      <c r="AX51" s="301"/>
      <c r="AY51" s="301"/>
      <c r="AZ51" s="301"/>
      <c r="BA51" s="301"/>
      <c r="BB51" s="302"/>
      <c r="BC51" s="300" t="s">
        <v>745</v>
      </c>
      <c r="BD51" s="301"/>
      <c r="BE51" s="301"/>
      <c r="BF51" s="301"/>
      <c r="BG51" s="301"/>
      <c r="BH51" s="301"/>
      <c r="BI51" s="301"/>
      <c r="BJ51" s="301"/>
      <c r="BK51" s="301"/>
      <c r="BL51" s="301"/>
      <c r="BM51" s="302"/>
      <c r="BN51" s="307">
        <v>0.7</v>
      </c>
      <c r="BO51" s="308"/>
      <c r="BP51" s="308"/>
      <c r="BQ51" s="308"/>
      <c r="BR51" s="308"/>
      <c r="BS51" s="309"/>
      <c r="BT51" s="307">
        <v>0.6</v>
      </c>
      <c r="BU51" s="301"/>
      <c r="BV51" s="301"/>
      <c r="BW51" s="301"/>
      <c r="BX51" s="301"/>
      <c r="BY51" s="302"/>
      <c r="BZ51" s="307">
        <v>0.5</v>
      </c>
      <c r="CA51" s="301"/>
      <c r="CB51" s="301"/>
      <c r="CC51" s="301"/>
      <c r="CD51" s="301"/>
      <c r="CE51" s="302"/>
    </row>
    <row r="52" spans="2:83" x14ac:dyDescent="0.25">
      <c r="B52" s="303"/>
      <c r="C52" s="304"/>
      <c r="D52" s="304"/>
      <c r="E52" s="304"/>
      <c r="F52" s="304"/>
      <c r="G52" s="304"/>
      <c r="H52" s="304"/>
      <c r="I52" s="304"/>
      <c r="J52" s="304"/>
      <c r="K52" s="304"/>
      <c r="L52" s="304"/>
      <c r="M52" s="304"/>
      <c r="N52" s="304"/>
      <c r="O52" s="304"/>
      <c r="P52" s="304"/>
      <c r="Q52" s="304"/>
      <c r="R52" s="304"/>
      <c r="S52" s="304"/>
      <c r="T52" s="304"/>
      <c r="U52" s="304"/>
      <c r="V52" s="305"/>
      <c r="W52" s="310"/>
      <c r="X52" s="311"/>
      <c r="Y52" s="311"/>
      <c r="Z52" s="311"/>
      <c r="AA52" s="311"/>
      <c r="AB52" s="311"/>
      <c r="AC52" s="312"/>
      <c r="AD52" s="316"/>
      <c r="AE52" s="317"/>
      <c r="AF52" s="317"/>
      <c r="AG52" s="317"/>
      <c r="AH52" s="317"/>
      <c r="AI52" s="317"/>
      <c r="AJ52" s="318"/>
      <c r="AK52" s="303"/>
      <c r="AL52" s="304"/>
      <c r="AM52" s="304"/>
      <c r="AN52" s="304"/>
      <c r="AO52" s="304"/>
      <c r="AP52" s="304"/>
      <c r="AQ52" s="304"/>
      <c r="AR52" s="304"/>
      <c r="AS52" s="304"/>
      <c r="AT52" s="304"/>
      <c r="AU52" s="305"/>
      <c r="AV52" s="303"/>
      <c r="AW52" s="304"/>
      <c r="AX52" s="304"/>
      <c r="AY52" s="304"/>
      <c r="AZ52" s="304"/>
      <c r="BA52" s="304"/>
      <c r="BB52" s="305"/>
      <c r="BC52" s="303"/>
      <c r="BD52" s="304"/>
      <c r="BE52" s="304"/>
      <c r="BF52" s="304"/>
      <c r="BG52" s="304"/>
      <c r="BH52" s="304"/>
      <c r="BI52" s="304"/>
      <c r="BJ52" s="304"/>
      <c r="BK52" s="304"/>
      <c r="BL52" s="304"/>
      <c r="BM52" s="305"/>
      <c r="BN52" s="310"/>
      <c r="BO52" s="311"/>
      <c r="BP52" s="311"/>
      <c r="BQ52" s="311"/>
      <c r="BR52" s="311"/>
      <c r="BS52" s="312"/>
      <c r="BT52" s="303"/>
      <c r="BU52" s="304"/>
      <c r="BV52" s="304"/>
      <c r="BW52" s="304"/>
      <c r="BX52" s="304"/>
      <c r="BY52" s="305"/>
      <c r="BZ52" s="303"/>
      <c r="CA52" s="304"/>
      <c r="CB52" s="304"/>
      <c r="CC52" s="304"/>
      <c r="CD52" s="304"/>
      <c r="CE52" s="305"/>
    </row>
    <row r="53" spans="2:83" x14ac:dyDescent="0.25">
      <c r="B53" s="300" t="s">
        <v>746</v>
      </c>
      <c r="C53" s="301"/>
      <c r="D53" s="301"/>
      <c r="E53" s="301"/>
      <c r="F53" s="301"/>
      <c r="G53" s="301"/>
      <c r="H53" s="301"/>
      <c r="I53" s="301"/>
      <c r="J53" s="301"/>
      <c r="K53" s="301"/>
      <c r="L53" s="301"/>
      <c r="M53" s="301"/>
      <c r="N53" s="301"/>
      <c r="O53" s="301"/>
      <c r="P53" s="301"/>
      <c r="Q53" s="301"/>
      <c r="R53" s="301"/>
      <c r="S53" s="301"/>
      <c r="T53" s="301"/>
      <c r="U53" s="301"/>
      <c r="V53" s="302"/>
      <c r="W53" s="306" t="s">
        <v>663</v>
      </c>
      <c r="X53" s="308"/>
      <c r="Y53" s="308"/>
      <c r="Z53" s="308"/>
      <c r="AA53" s="308"/>
      <c r="AB53" s="308"/>
      <c r="AC53" s="309"/>
      <c r="AD53" s="313" t="s">
        <v>657</v>
      </c>
      <c r="AE53" s="314"/>
      <c r="AF53" s="314"/>
      <c r="AG53" s="314"/>
      <c r="AH53" s="314"/>
      <c r="AI53" s="314"/>
      <c r="AJ53" s="315"/>
      <c r="AK53" s="300" t="s">
        <v>747</v>
      </c>
      <c r="AL53" s="301"/>
      <c r="AM53" s="301"/>
      <c r="AN53" s="301"/>
      <c r="AO53" s="301"/>
      <c r="AP53" s="301"/>
      <c r="AQ53" s="301"/>
      <c r="AR53" s="301"/>
      <c r="AS53" s="301"/>
      <c r="AT53" s="301"/>
      <c r="AU53" s="302"/>
      <c r="AV53" s="300" t="s">
        <v>3</v>
      </c>
      <c r="AW53" s="301"/>
      <c r="AX53" s="301"/>
      <c r="AY53" s="301"/>
      <c r="AZ53" s="301"/>
      <c r="BA53" s="301"/>
      <c r="BB53" s="302"/>
      <c r="BC53" s="300" t="s">
        <v>748</v>
      </c>
      <c r="BD53" s="301"/>
      <c r="BE53" s="301"/>
      <c r="BF53" s="301"/>
      <c r="BG53" s="301"/>
      <c r="BH53" s="301"/>
      <c r="BI53" s="301"/>
      <c r="BJ53" s="301"/>
      <c r="BK53" s="301"/>
      <c r="BL53" s="301"/>
      <c r="BM53" s="302"/>
      <c r="BN53" s="307">
        <v>0.6</v>
      </c>
      <c r="BO53" s="328"/>
      <c r="BP53" s="328"/>
      <c r="BQ53" s="328"/>
      <c r="BR53" s="328"/>
      <c r="BS53" s="329"/>
      <c r="BT53" s="307">
        <v>0.6</v>
      </c>
      <c r="BU53" s="328"/>
      <c r="BV53" s="328"/>
      <c r="BW53" s="328"/>
      <c r="BX53" s="328"/>
      <c r="BY53" s="329"/>
      <c r="BZ53" s="307">
        <v>0.5</v>
      </c>
      <c r="CA53" s="328"/>
      <c r="CB53" s="328"/>
      <c r="CC53" s="328"/>
      <c r="CD53" s="328"/>
      <c r="CE53" s="329"/>
    </row>
    <row r="54" spans="2:83" x14ac:dyDescent="0.25">
      <c r="B54" s="303"/>
      <c r="C54" s="304"/>
      <c r="D54" s="304"/>
      <c r="E54" s="304"/>
      <c r="F54" s="304"/>
      <c r="G54" s="304"/>
      <c r="H54" s="304"/>
      <c r="I54" s="304"/>
      <c r="J54" s="304"/>
      <c r="K54" s="304"/>
      <c r="L54" s="304"/>
      <c r="M54" s="304"/>
      <c r="N54" s="304"/>
      <c r="O54" s="304"/>
      <c r="P54" s="304"/>
      <c r="Q54" s="304"/>
      <c r="R54" s="304"/>
      <c r="S54" s="304"/>
      <c r="T54" s="304"/>
      <c r="U54" s="304"/>
      <c r="V54" s="305"/>
      <c r="W54" s="310"/>
      <c r="X54" s="311"/>
      <c r="Y54" s="311"/>
      <c r="Z54" s="311"/>
      <c r="AA54" s="311"/>
      <c r="AB54" s="311"/>
      <c r="AC54" s="312"/>
      <c r="AD54" s="316"/>
      <c r="AE54" s="317"/>
      <c r="AF54" s="317"/>
      <c r="AG54" s="317"/>
      <c r="AH54" s="317"/>
      <c r="AI54" s="317"/>
      <c r="AJ54" s="318"/>
      <c r="AK54" s="303"/>
      <c r="AL54" s="304"/>
      <c r="AM54" s="304"/>
      <c r="AN54" s="304"/>
      <c r="AO54" s="304"/>
      <c r="AP54" s="304"/>
      <c r="AQ54" s="304"/>
      <c r="AR54" s="304"/>
      <c r="AS54" s="304"/>
      <c r="AT54" s="304"/>
      <c r="AU54" s="305"/>
      <c r="AV54" s="303"/>
      <c r="AW54" s="304"/>
      <c r="AX54" s="304"/>
      <c r="AY54" s="304"/>
      <c r="AZ54" s="304"/>
      <c r="BA54" s="304"/>
      <c r="BB54" s="305"/>
      <c r="BC54" s="303"/>
      <c r="BD54" s="304"/>
      <c r="BE54" s="304"/>
      <c r="BF54" s="304"/>
      <c r="BG54" s="304"/>
      <c r="BH54" s="304"/>
      <c r="BI54" s="304"/>
      <c r="BJ54" s="304"/>
      <c r="BK54" s="304"/>
      <c r="BL54" s="304"/>
      <c r="BM54" s="305"/>
      <c r="BN54" s="330"/>
      <c r="BO54" s="331"/>
      <c r="BP54" s="331"/>
      <c r="BQ54" s="331"/>
      <c r="BR54" s="331"/>
      <c r="BS54" s="332"/>
      <c r="BT54" s="330"/>
      <c r="BU54" s="331"/>
      <c r="BV54" s="331"/>
      <c r="BW54" s="331"/>
      <c r="BX54" s="331"/>
      <c r="BY54" s="332"/>
      <c r="BZ54" s="330"/>
      <c r="CA54" s="331"/>
      <c r="CB54" s="331"/>
      <c r="CC54" s="331"/>
      <c r="CD54" s="331"/>
      <c r="CE54" s="332"/>
    </row>
    <row r="55" spans="2:83" x14ac:dyDescent="0.25">
      <c r="B55" s="300" t="s">
        <v>749</v>
      </c>
      <c r="C55" s="301"/>
      <c r="D55" s="301"/>
      <c r="E55" s="301"/>
      <c r="F55" s="301"/>
      <c r="G55" s="301"/>
      <c r="H55" s="301"/>
      <c r="I55" s="301"/>
      <c r="J55" s="301"/>
      <c r="K55" s="301"/>
      <c r="L55" s="301"/>
      <c r="M55" s="301"/>
      <c r="N55" s="301"/>
      <c r="O55" s="301"/>
      <c r="P55" s="301"/>
      <c r="Q55" s="301"/>
      <c r="R55" s="301"/>
      <c r="S55" s="301"/>
      <c r="T55" s="301"/>
      <c r="U55" s="301"/>
      <c r="V55" s="302"/>
      <c r="W55" s="306" t="s">
        <v>663</v>
      </c>
      <c r="X55" s="308"/>
      <c r="Y55" s="308"/>
      <c r="Z55" s="308"/>
      <c r="AA55" s="308"/>
      <c r="AB55" s="308"/>
      <c r="AC55" s="309"/>
      <c r="AD55" s="313" t="s">
        <v>657</v>
      </c>
      <c r="AE55" s="314"/>
      <c r="AF55" s="314"/>
      <c r="AG55" s="314"/>
      <c r="AH55" s="314"/>
      <c r="AI55" s="314"/>
      <c r="AJ55" s="315"/>
      <c r="AK55" s="300" t="s">
        <v>750</v>
      </c>
      <c r="AL55" s="301"/>
      <c r="AM55" s="301"/>
      <c r="AN55" s="301"/>
      <c r="AO55" s="301"/>
      <c r="AP55" s="301"/>
      <c r="AQ55" s="301"/>
      <c r="AR55" s="301"/>
      <c r="AS55" s="301"/>
      <c r="AT55" s="301"/>
      <c r="AU55" s="302"/>
      <c r="AV55" s="300" t="s">
        <v>3</v>
      </c>
      <c r="AW55" s="301"/>
      <c r="AX55" s="301"/>
      <c r="AY55" s="301"/>
      <c r="AZ55" s="301"/>
      <c r="BA55" s="301"/>
      <c r="BB55" s="302"/>
      <c r="BC55" s="300" t="s">
        <v>751</v>
      </c>
      <c r="BD55" s="301"/>
      <c r="BE55" s="301"/>
      <c r="BF55" s="301"/>
      <c r="BG55" s="301"/>
      <c r="BH55" s="301"/>
      <c r="BI55" s="301"/>
      <c r="BJ55" s="301"/>
      <c r="BK55" s="301"/>
      <c r="BL55" s="301"/>
      <c r="BM55" s="302"/>
      <c r="BN55" s="307">
        <v>0.8</v>
      </c>
      <c r="BO55" s="301"/>
      <c r="BP55" s="301"/>
      <c r="BQ55" s="301"/>
      <c r="BR55" s="301"/>
      <c r="BS55" s="302"/>
      <c r="BT55" s="307">
        <v>0.5</v>
      </c>
      <c r="BU55" s="301"/>
      <c r="BV55" s="301"/>
      <c r="BW55" s="301"/>
      <c r="BX55" s="301"/>
      <c r="BY55" s="302"/>
      <c r="BZ55" s="307">
        <v>0.4</v>
      </c>
      <c r="CA55" s="301"/>
      <c r="CB55" s="301"/>
      <c r="CC55" s="301"/>
      <c r="CD55" s="301"/>
      <c r="CE55" s="302"/>
    </row>
    <row r="56" spans="2:83" x14ac:dyDescent="0.25">
      <c r="B56" s="303"/>
      <c r="C56" s="304"/>
      <c r="D56" s="304"/>
      <c r="E56" s="304"/>
      <c r="F56" s="304"/>
      <c r="G56" s="304"/>
      <c r="H56" s="304"/>
      <c r="I56" s="304"/>
      <c r="J56" s="304"/>
      <c r="K56" s="304"/>
      <c r="L56" s="304"/>
      <c r="M56" s="304"/>
      <c r="N56" s="304"/>
      <c r="O56" s="304"/>
      <c r="P56" s="304"/>
      <c r="Q56" s="304"/>
      <c r="R56" s="304"/>
      <c r="S56" s="304"/>
      <c r="T56" s="304"/>
      <c r="U56" s="304"/>
      <c r="V56" s="305"/>
      <c r="W56" s="310"/>
      <c r="X56" s="311"/>
      <c r="Y56" s="311"/>
      <c r="Z56" s="311"/>
      <c r="AA56" s="311"/>
      <c r="AB56" s="311"/>
      <c r="AC56" s="312"/>
      <c r="AD56" s="316"/>
      <c r="AE56" s="317"/>
      <c r="AF56" s="317"/>
      <c r="AG56" s="317"/>
      <c r="AH56" s="317"/>
      <c r="AI56" s="317"/>
      <c r="AJ56" s="318"/>
      <c r="AK56" s="303"/>
      <c r="AL56" s="304"/>
      <c r="AM56" s="304"/>
      <c r="AN56" s="304"/>
      <c r="AO56" s="304"/>
      <c r="AP56" s="304"/>
      <c r="AQ56" s="304"/>
      <c r="AR56" s="304"/>
      <c r="AS56" s="304"/>
      <c r="AT56" s="304"/>
      <c r="AU56" s="305"/>
      <c r="AV56" s="303"/>
      <c r="AW56" s="304"/>
      <c r="AX56" s="304"/>
      <c r="AY56" s="304"/>
      <c r="AZ56" s="304"/>
      <c r="BA56" s="304"/>
      <c r="BB56" s="305"/>
      <c r="BC56" s="303"/>
      <c r="BD56" s="304"/>
      <c r="BE56" s="304"/>
      <c r="BF56" s="304"/>
      <c r="BG56" s="304"/>
      <c r="BH56" s="304"/>
      <c r="BI56" s="304"/>
      <c r="BJ56" s="304"/>
      <c r="BK56" s="304"/>
      <c r="BL56" s="304"/>
      <c r="BM56" s="305"/>
      <c r="BN56" s="303"/>
      <c r="BO56" s="304"/>
      <c r="BP56" s="304"/>
      <c r="BQ56" s="304"/>
      <c r="BR56" s="304"/>
      <c r="BS56" s="305"/>
      <c r="BT56" s="303"/>
      <c r="BU56" s="304"/>
      <c r="BV56" s="304"/>
      <c r="BW56" s="304"/>
      <c r="BX56" s="304"/>
      <c r="BY56" s="305"/>
      <c r="BZ56" s="303"/>
      <c r="CA56" s="304"/>
      <c r="CB56" s="304"/>
      <c r="CC56" s="304"/>
      <c r="CD56" s="304"/>
      <c r="CE56" s="305"/>
    </row>
    <row r="57" spans="2:83" x14ac:dyDescent="0.25">
      <c r="B57" s="300" t="s">
        <v>752</v>
      </c>
      <c r="C57" s="301"/>
      <c r="D57" s="301"/>
      <c r="E57" s="301"/>
      <c r="F57" s="301"/>
      <c r="G57" s="301"/>
      <c r="H57" s="301"/>
      <c r="I57" s="301"/>
      <c r="J57" s="301"/>
      <c r="K57" s="301"/>
      <c r="L57" s="301"/>
      <c r="M57" s="301"/>
      <c r="N57" s="301"/>
      <c r="O57" s="301"/>
      <c r="P57" s="301"/>
      <c r="Q57" s="301"/>
      <c r="R57" s="301"/>
      <c r="S57" s="301"/>
      <c r="T57" s="301"/>
      <c r="U57" s="301"/>
      <c r="V57" s="302"/>
      <c r="W57" s="306" t="s">
        <v>663</v>
      </c>
      <c r="X57" s="308"/>
      <c r="Y57" s="308"/>
      <c r="Z57" s="308"/>
      <c r="AA57" s="308"/>
      <c r="AB57" s="308"/>
      <c r="AC57" s="309"/>
      <c r="AD57" s="313" t="s">
        <v>657</v>
      </c>
      <c r="AE57" s="314"/>
      <c r="AF57" s="314"/>
      <c r="AG57" s="314"/>
      <c r="AH57" s="314"/>
      <c r="AI57" s="314"/>
      <c r="AJ57" s="315"/>
      <c r="AK57" s="300" t="s">
        <v>753</v>
      </c>
      <c r="AL57" s="301"/>
      <c r="AM57" s="301"/>
      <c r="AN57" s="301"/>
      <c r="AO57" s="301"/>
      <c r="AP57" s="301"/>
      <c r="AQ57" s="301"/>
      <c r="AR57" s="301"/>
      <c r="AS57" s="301"/>
      <c r="AT57" s="301"/>
      <c r="AU57" s="302"/>
      <c r="AV57" s="300" t="s">
        <v>3</v>
      </c>
      <c r="AW57" s="301"/>
      <c r="AX57" s="301"/>
      <c r="AY57" s="301"/>
      <c r="AZ57" s="301"/>
      <c r="BA57" s="301"/>
      <c r="BB57" s="302"/>
      <c r="BC57" s="300" t="s">
        <v>754</v>
      </c>
      <c r="BD57" s="301"/>
      <c r="BE57" s="301"/>
      <c r="BF57" s="301"/>
      <c r="BG57" s="301"/>
      <c r="BH57" s="301"/>
      <c r="BI57" s="301"/>
      <c r="BJ57" s="301"/>
      <c r="BK57" s="301"/>
      <c r="BL57" s="301"/>
      <c r="BM57" s="302"/>
      <c r="BN57" s="307">
        <v>0.8</v>
      </c>
      <c r="BO57" s="308"/>
      <c r="BP57" s="308"/>
      <c r="BQ57" s="308"/>
      <c r="BR57" s="308"/>
      <c r="BS57" s="309"/>
      <c r="BT57" s="307">
        <v>0.5</v>
      </c>
      <c r="BU57" s="301"/>
      <c r="BV57" s="301"/>
      <c r="BW57" s="301"/>
      <c r="BX57" s="301"/>
      <c r="BY57" s="302"/>
      <c r="BZ57" s="307">
        <v>0.4</v>
      </c>
      <c r="CA57" s="301"/>
      <c r="CB57" s="301"/>
      <c r="CC57" s="301"/>
      <c r="CD57" s="301"/>
      <c r="CE57" s="302"/>
    </row>
    <row r="58" spans="2:83" x14ac:dyDescent="0.25">
      <c r="B58" s="303"/>
      <c r="C58" s="304"/>
      <c r="D58" s="304"/>
      <c r="E58" s="304"/>
      <c r="F58" s="304"/>
      <c r="G58" s="304"/>
      <c r="H58" s="304"/>
      <c r="I58" s="304"/>
      <c r="J58" s="304"/>
      <c r="K58" s="304"/>
      <c r="L58" s="304"/>
      <c r="M58" s="304"/>
      <c r="N58" s="304"/>
      <c r="O58" s="304"/>
      <c r="P58" s="304"/>
      <c r="Q58" s="304"/>
      <c r="R58" s="304"/>
      <c r="S58" s="304"/>
      <c r="T58" s="304"/>
      <c r="U58" s="304"/>
      <c r="V58" s="305"/>
      <c r="W58" s="310"/>
      <c r="X58" s="311"/>
      <c r="Y58" s="311"/>
      <c r="Z58" s="311"/>
      <c r="AA58" s="311"/>
      <c r="AB58" s="311"/>
      <c r="AC58" s="312"/>
      <c r="AD58" s="316"/>
      <c r="AE58" s="317"/>
      <c r="AF58" s="317"/>
      <c r="AG58" s="317"/>
      <c r="AH58" s="317"/>
      <c r="AI58" s="317"/>
      <c r="AJ58" s="318"/>
      <c r="AK58" s="303"/>
      <c r="AL58" s="304"/>
      <c r="AM58" s="304"/>
      <c r="AN58" s="304"/>
      <c r="AO58" s="304"/>
      <c r="AP58" s="304"/>
      <c r="AQ58" s="304"/>
      <c r="AR58" s="304"/>
      <c r="AS58" s="304"/>
      <c r="AT58" s="304"/>
      <c r="AU58" s="305"/>
      <c r="AV58" s="303"/>
      <c r="AW58" s="304"/>
      <c r="AX58" s="304"/>
      <c r="AY58" s="304"/>
      <c r="AZ58" s="304"/>
      <c r="BA58" s="304"/>
      <c r="BB58" s="305"/>
      <c r="BC58" s="303"/>
      <c r="BD58" s="304"/>
      <c r="BE58" s="304"/>
      <c r="BF58" s="304"/>
      <c r="BG58" s="304"/>
      <c r="BH58" s="304"/>
      <c r="BI58" s="304"/>
      <c r="BJ58" s="304"/>
      <c r="BK58" s="304"/>
      <c r="BL58" s="304"/>
      <c r="BM58" s="305"/>
      <c r="BN58" s="310"/>
      <c r="BO58" s="311"/>
      <c r="BP58" s="311"/>
      <c r="BQ58" s="311"/>
      <c r="BR58" s="311"/>
      <c r="BS58" s="312"/>
      <c r="BT58" s="303"/>
      <c r="BU58" s="304"/>
      <c r="BV58" s="304"/>
      <c r="BW58" s="304"/>
      <c r="BX58" s="304"/>
      <c r="BY58" s="305"/>
      <c r="BZ58" s="303"/>
      <c r="CA58" s="304"/>
      <c r="CB58" s="304"/>
      <c r="CC58" s="304"/>
      <c r="CD58" s="304"/>
      <c r="CE58" s="305"/>
    </row>
    <row r="59" spans="2:83" x14ac:dyDescent="0.25">
      <c r="B59" s="300" t="s">
        <v>755</v>
      </c>
      <c r="C59" s="301"/>
      <c r="D59" s="301"/>
      <c r="E59" s="301"/>
      <c r="F59" s="301"/>
      <c r="G59" s="301"/>
      <c r="H59" s="301"/>
      <c r="I59" s="301"/>
      <c r="J59" s="301"/>
      <c r="K59" s="301"/>
      <c r="L59" s="301"/>
      <c r="M59" s="301"/>
      <c r="N59" s="301"/>
      <c r="O59" s="301"/>
      <c r="P59" s="301"/>
      <c r="Q59" s="301"/>
      <c r="R59" s="301"/>
      <c r="S59" s="301"/>
      <c r="T59" s="301"/>
      <c r="U59" s="301"/>
      <c r="V59" s="302"/>
      <c r="W59" s="306" t="s">
        <v>663</v>
      </c>
      <c r="X59" s="308"/>
      <c r="Y59" s="308"/>
      <c r="Z59" s="308"/>
      <c r="AA59" s="308"/>
      <c r="AB59" s="308"/>
      <c r="AC59" s="309"/>
      <c r="AD59" s="313" t="s">
        <v>657</v>
      </c>
      <c r="AE59" s="314"/>
      <c r="AF59" s="314"/>
      <c r="AG59" s="314"/>
      <c r="AH59" s="314"/>
      <c r="AI59" s="314"/>
      <c r="AJ59" s="315"/>
      <c r="AK59" s="300" t="s">
        <v>756</v>
      </c>
      <c r="AL59" s="301"/>
      <c r="AM59" s="301"/>
      <c r="AN59" s="301"/>
      <c r="AO59" s="301"/>
      <c r="AP59" s="301"/>
      <c r="AQ59" s="301"/>
      <c r="AR59" s="301"/>
      <c r="AS59" s="301"/>
      <c r="AT59" s="301"/>
      <c r="AU59" s="302"/>
      <c r="AV59" s="300" t="s">
        <v>3</v>
      </c>
      <c r="AW59" s="301"/>
      <c r="AX59" s="301"/>
      <c r="AY59" s="301"/>
      <c r="AZ59" s="301"/>
      <c r="BA59" s="301"/>
      <c r="BB59" s="302"/>
      <c r="BC59" s="300" t="s">
        <v>757</v>
      </c>
      <c r="BD59" s="301"/>
      <c r="BE59" s="301"/>
      <c r="BF59" s="301"/>
      <c r="BG59" s="301"/>
      <c r="BH59" s="301"/>
      <c r="BI59" s="301"/>
      <c r="BJ59" s="301"/>
      <c r="BK59" s="301"/>
      <c r="BL59" s="301"/>
      <c r="BM59" s="302"/>
      <c r="BN59" s="307">
        <v>0.6</v>
      </c>
      <c r="BO59" s="328"/>
      <c r="BP59" s="328"/>
      <c r="BQ59" s="328"/>
      <c r="BR59" s="328"/>
      <c r="BS59" s="329"/>
      <c r="BT59" s="307">
        <v>0.6</v>
      </c>
      <c r="BU59" s="328"/>
      <c r="BV59" s="328"/>
      <c r="BW59" s="328"/>
      <c r="BX59" s="328"/>
      <c r="BY59" s="329"/>
      <c r="BZ59" s="307">
        <v>0.5</v>
      </c>
      <c r="CA59" s="328"/>
      <c r="CB59" s="328"/>
      <c r="CC59" s="328"/>
      <c r="CD59" s="328"/>
      <c r="CE59" s="329"/>
    </row>
    <row r="60" spans="2:83" x14ac:dyDescent="0.25">
      <c r="B60" s="303"/>
      <c r="C60" s="304"/>
      <c r="D60" s="304"/>
      <c r="E60" s="304"/>
      <c r="F60" s="304"/>
      <c r="G60" s="304"/>
      <c r="H60" s="304"/>
      <c r="I60" s="304"/>
      <c r="J60" s="304"/>
      <c r="K60" s="304"/>
      <c r="L60" s="304"/>
      <c r="M60" s="304"/>
      <c r="N60" s="304"/>
      <c r="O60" s="304"/>
      <c r="P60" s="304"/>
      <c r="Q60" s="304"/>
      <c r="R60" s="304"/>
      <c r="S60" s="304"/>
      <c r="T60" s="304"/>
      <c r="U60" s="304"/>
      <c r="V60" s="305"/>
      <c r="W60" s="310"/>
      <c r="X60" s="311"/>
      <c r="Y60" s="311"/>
      <c r="Z60" s="311"/>
      <c r="AA60" s="311"/>
      <c r="AB60" s="311"/>
      <c r="AC60" s="312"/>
      <c r="AD60" s="316"/>
      <c r="AE60" s="317"/>
      <c r="AF60" s="317"/>
      <c r="AG60" s="317"/>
      <c r="AH60" s="317"/>
      <c r="AI60" s="317"/>
      <c r="AJ60" s="318"/>
      <c r="AK60" s="303"/>
      <c r="AL60" s="304"/>
      <c r="AM60" s="304"/>
      <c r="AN60" s="304"/>
      <c r="AO60" s="304"/>
      <c r="AP60" s="304"/>
      <c r="AQ60" s="304"/>
      <c r="AR60" s="304"/>
      <c r="AS60" s="304"/>
      <c r="AT60" s="304"/>
      <c r="AU60" s="305"/>
      <c r="AV60" s="303"/>
      <c r="AW60" s="304"/>
      <c r="AX60" s="304"/>
      <c r="AY60" s="304"/>
      <c r="AZ60" s="304"/>
      <c r="BA60" s="304"/>
      <c r="BB60" s="305"/>
      <c r="BC60" s="303"/>
      <c r="BD60" s="304"/>
      <c r="BE60" s="304"/>
      <c r="BF60" s="304"/>
      <c r="BG60" s="304"/>
      <c r="BH60" s="304"/>
      <c r="BI60" s="304"/>
      <c r="BJ60" s="304"/>
      <c r="BK60" s="304"/>
      <c r="BL60" s="304"/>
      <c r="BM60" s="305"/>
      <c r="BN60" s="330"/>
      <c r="BO60" s="331"/>
      <c r="BP60" s="331"/>
      <c r="BQ60" s="331"/>
      <c r="BR60" s="331"/>
      <c r="BS60" s="332"/>
      <c r="BT60" s="330"/>
      <c r="BU60" s="331"/>
      <c r="BV60" s="331"/>
      <c r="BW60" s="331"/>
      <c r="BX60" s="331"/>
      <c r="BY60" s="332"/>
      <c r="BZ60" s="330"/>
      <c r="CA60" s="331"/>
      <c r="CB60" s="331"/>
      <c r="CC60" s="331"/>
      <c r="CD60" s="331"/>
      <c r="CE60" s="332"/>
    </row>
    <row r="61" spans="2:83" x14ac:dyDescent="0.25">
      <c r="B61" s="300" t="s">
        <v>758</v>
      </c>
      <c r="C61" s="301"/>
      <c r="D61" s="301"/>
      <c r="E61" s="301"/>
      <c r="F61" s="301"/>
      <c r="G61" s="301"/>
      <c r="H61" s="301"/>
      <c r="I61" s="301"/>
      <c r="J61" s="301"/>
      <c r="K61" s="301"/>
      <c r="L61" s="301"/>
      <c r="M61" s="301"/>
      <c r="N61" s="301"/>
      <c r="O61" s="301"/>
      <c r="P61" s="301"/>
      <c r="Q61" s="301"/>
      <c r="R61" s="301"/>
      <c r="S61" s="301"/>
      <c r="T61" s="301"/>
      <c r="U61" s="301"/>
      <c r="V61" s="302"/>
      <c r="W61" s="306" t="s">
        <v>663</v>
      </c>
      <c r="X61" s="308"/>
      <c r="Y61" s="308"/>
      <c r="Z61" s="308"/>
      <c r="AA61" s="308"/>
      <c r="AB61" s="308"/>
      <c r="AC61" s="309"/>
      <c r="AD61" s="313" t="s">
        <v>657</v>
      </c>
      <c r="AE61" s="314"/>
      <c r="AF61" s="314"/>
      <c r="AG61" s="314"/>
      <c r="AH61" s="314"/>
      <c r="AI61" s="314"/>
      <c r="AJ61" s="315"/>
      <c r="AK61" s="300" t="s">
        <v>759</v>
      </c>
      <c r="AL61" s="301"/>
      <c r="AM61" s="301"/>
      <c r="AN61" s="301"/>
      <c r="AO61" s="301"/>
      <c r="AP61" s="301"/>
      <c r="AQ61" s="301"/>
      <c r="AR61" s="301"/>
      <c r="AS61" s="301"/>
      <c r="AT61" s="301"/>
      <c r="AU61" s="302"/>
      <c r="AV61" s="300" t="s">
        <v>3</v>
      </c>
      <c r="AW61" s="301"/>
      <c r="AX61" s="301"/>
      <c r="AY61" s="301"/>
      <c r="AZ61" s="301"/>
      <c r="BA61" s="301"/>
      <c r="BB61" s="302"/>
      <c r="BC61" s="300" t="s">
        <v>760</v>
      </c>
      <c r="BD61" s="301"/>
      <c r="BE61" s="301"/>
      <c r="BF61" s="301"/>
      <c r="BG61" s="301"/>
      <c r="BH61" s="301"/>
      <c r="BI61" s="301"/>
      <c r="BJ61" s="301"/>
      <c r="BK61" s="301"/>
      <c r="BL61" s="301"/>
      <c r="BM61" s="302"/>
      <c r="BN61" s="307">
        <v>0.8</v>
      </c>
      <c r="BO61" s="328"/>
      <c r="BP61" s="328"/>
      <c r="BQ61" s="328"/>
      <c r="BR61" s="328"/>
      <c r="BS61" s="329"/>
      <c r="BT61" s="307">
        <v>0.8</v>
      </c>
      <c r="BU61" s="328"/>
      <c r="BV61" s="328"/>
      <c r="BW61" s="328"/>
      <c r="BX61" s="328"/>
      <c r="BY61" s="329"/>
      <c r="BZ61" s="307">
        <v>0.7</v>
      </c>
      <c r="CA61" s="328"/>
      <c r="CB61" s="328"/>
      <c r="CC61" s="328"/>
      <c r="CD61" s="328"/>
      <c r="CE61" s="329"/>
    </row>
    <row r="62" spans="2:83" x14ac:dyDescent="0.25">
      <c r="B62" s="303"/>
      <c r="C62" s="304"/>
      <c r="D62" s="304"/>
      <c r="E62" s="304"/>
      <c r="F62" s="304"/>
      <c r="G62" s="304"/>
      <c r="H62" s="304"/>
      <c r="I62" s="304"/>
      <c r="J62" s="304"/>
      <c r="K62" s="304"/>
      <c r="L62" s="304"/>
      <c r="M62" s="304"/>
      <c r="N62" s="304"/>
      <c r="O62" s="304"/>
      <c r="P62" s="304"/>
      <c r="Q62" s="304"/>
      <c r="R62" s="304"/>
      <c r="S62" s="304"/>
      <c r="T62" s="304"/>
      <c r="U62" s="304"/>
      <c r="V62" s="305"/>
      <c r="W62" s="310"/>
      <c r="X62" s="311"/>
      <c r="Y62" s="311"/>
      <c r="Z62" s="311"/>
      <c r="AA62" s="311"/>
      <c r="AB62" s="311"/>
      <c r="AC62" s="312"/>
      <c r="AD62" s="316"/>
      <c r="AE62" s="317"/>
      <c r="AF62" s="317"/>
      <c r="AG62" s="317"/>
      <c r="AH62" s="317"/>
      <c r="AI62" s="317"/>
      <c r="AJ62" s="318"/>
      <c r="AK62" s="303"/>
      <c r="AL62" s="304"/>
      <c r="AM62" s="304"/>
      <c r="AN62" s="304"/>
      <c r="AO62" s="304"/>
      <c r="AP62" s="304"/>
      <c r="AQ62" s="304"/>
      <c r="AR62" s="304"/>
      <c r="AS62" s="304"/>
      <c r="AT62" s="304"/>
      <c r="AU62" s="305"/>
      <c r="AV62" s="303"/>
      <c r="AW62" s="304"/>
      <c r="AX62" s="304"/>
      <c r="AY62" s="304"/>
      <c r="AZ62" s="304"/>
      <c r="BA62" s="304"/>
      <c r="BB62" s="305"/>
      <c r="BC62" s="303"/>
      <c r="BD62" s="304"/>
      <c r="BE62" s="304"/>
      <c r="BF62" s="304"/>
      <c r="BG62" s="304"/>
      <c r="BH62" s="304"/>
      <c r="BI62" s="304"/>
      <c r="BJ62" s="304"/>
      <c r="BK62" s="304"/>
      <c r="BL62" s="304"/>
      <c r="BM62" s="305"/>
      <c r="BN62" s="330"/>
      <c r="BO62" s="331"/>
      <c r="BP62" s="331"/>
      <c r="BQ62" s="331"/>
      <c r="BR62" s="331"/>
      <c r="BS62" s="332"/>
      <c r="BT62" s="330"/>
      <c r="BU62" s="331"/>
      <c r="BV62" s="331"/>
      <c r="BW62" s="331"/>
      <c r="BX62" s="331"/>
      <c r="BY62" s="332"/>
      <c r="BZ62" s="330"/>
      <c r="CA62" s="331"/>
      <c r="CB62" s="331"/>
      <c r="CC62" s="331"/>
      <c r="CD62" s="331"/>
      <c r="CE62" s="332"/>
    </row>
    <row r="63" spans="2:83" x14ac:dyDescent="0.25">
      <c r="B63" s="300" t="s">
        <v>761</v>
      </c>
      <c r="C63" s="301"/>
      <c r="D63" s="301"/>
      <c r="E63" s="301"/>
      <c r="F63" s="301"/>
      <c r="G63" s="301"/>
      <c r="H63" s="301"/>
      <c r="I63" s="301"/>
      <c r="J63" s="301"/>
      <c r="K63" s="301"/>
      <c r="L63" s="301"/>
      <c r="M63" s="301"/>
      <c r="N63" s="301"/>
      <c r="O63" s="301"/>
      <c r="P63" s="301"/>
      <c r="Q63" s="301"/>
      <c r="R63" s="301"/>
      <c r="S63" s="301"/>
      <c r="T63" s="301"/>
      <c r="U63" s="301"/>
      <c r="V63" s="302"/>
      <c r="W63" s="306" t="s">
        <v>663</v>
      </c>
      <c r="X63" s="308"/>
      <c r="Y63" s="308"/>
      <c r="Z63" s="308"/>
      <c r="AA63" s="308"/>
      <c r="AB63" s="308"/>
      <c r="AC63" s="309"/>
      <c r="AD63" s="313" t="s">
        <v>657</v>
      </c>
      <c r="AE63" s="314"/>
      <c r="AF63" s="314"/>
      <c r="AG63" s="314"/>
      <c r="AH63" s="314"/>
      <c r="AI63" s="314"/>
      <c r="AJ63" s="315"/>
      <c r="AK63" s="300" t="s">
        <v>762</v>
      </c>
      <c r="AL63" s="301"/>
      <c r="AM63" s="301"/>
      <c r="AN63" s="301"/>
      <c r="AO63" s="301"/>
      <c r="AP63" s="301"/>
      <c r="AQ63" s="301"/>
      <c r="AR63" s="301"/>
      <c r="AS63" s="301"/>
      <c r="AT63" s="301"/>
      <c r="AU63" s="302"/>
      <c r="AV63" s="300" t="s">
        <v>3</v>
      </c>
      <c r="AW63" s="301"/>
      <c r="AX63" s="301"/>
      <c r="AY63" s="301"/>
      <c r="AZ63" s="301"/>
      <c r="BA63" s="301"/>
      <c r="BB63" s="302"/>
      <c r="BC63" s="300" t="s">
        <v>763</v>
      </c>
      <c r="BD63" s="301"/>
      <c r="BE63" s="301"/>
      <c r="BF63" s="301"/>
      <c r="BG63" s="301"/>
      <c r="BH63" s="301"/>
      <c r="BI63" s="301"/>
      <c r="BJ63" s="301"/>
      <c r="BK63" s="301"/>
      <c r="BL63" s="301"/>
      <c r="BM63" s="302"/>
      <c r="BN63" s="307">
        <v>0.55000000000000004</v>
      </c>
      <c r="BO63" s="308"/>
      <c r="BP63" s="308"/>
      <c r="BQ63" s="308"/>
      <c r="BR63" s="308"/>
      <c r="BS63" s="309"/>
      <c r="BT63" s="307">
        <v>0.5</v>
      </c>
      <c r="BU63" s="301"/>
      <c r="BV63" s="301"/>
      <c r="BW63" s="301"/>
      <c r="BX63" s="301"/>
      <c r="BY63" s="302"/>
      <c r="BZ63" s="307">
        <v>0.45</v>
      </c>
      <c r="CA63" s="301"/>
      <c r="CB63" s="301"/>
      <c r="CC63" s="301"/>
      <c r="CD63" s="301"/>
      <c r="CE63" s="302"/>
    </row>
    <row r="64" spans="2:83" x14ac:dyDescent="0.25">
      <c r="B64" s="303"/>
      <c r="C64" s="304"/>
      <c r="D64" s="304"/>
      <c r="E64" s="304"/>
      <c r="F64" s="304"/>
      <c r="G64" s="304"/>
      <c r="H64" s="304"/>
      <c r="I64" s="304"/>
      <c r="J64" s="304"/>
      <c r="K64" s="304"/>
      <c r="L64" s="304"/>
      <c r="M64" s="304"/>
      <c r="N64" s="304"/>
      <c r="O64" s="304"/>
      <c r="P64" s="304"/>
      <c r="Q64" s="304"/>
      <c r="R64" s="304"/>
      <c r="S64" s="304"/>
      <c r="T64" s="304"/>
      <c r="U64" s="304"/>
      <c r="V64" s="305"/>
      <c r="W64" s="310"/>
      <c r="X64" s="311"/>
      <c r="Y64" s="311"/>
      <c r="Z64" s="311"/>
      <c r="AA64" s="311"/>
      <c r="AB64" s="311"/>
      <c r="AC64" s="312"/>
      <c r="AD64" s="316"/>
      <c r="AE64" s="317"/>
      <c r="AF64" s="317"/>
      <c r="AG64" s="317"/>
      <c r="AH64" s="317"/>
      <c r="AI64" s="317"/>
      <c r="AJ64" s="318"/>
      <c r="AK64" s="303"/>
      <c r="AL64" s="304"/>
      <c r="AM64" s="304"/>
      <c r="AN64" s="304"/>
      <c r="AO64" s="304"/>
      <c r="AP64" s="304"/>
      <c r="AQ64" s="304"/>
      <c r="AR64" s="304"/>
      <c r="AS64" s="304"/>
      <c r="AT64" s="304"/>
      <c r="AU64" s="305"/>
      <c r="AV64" s="303"/>
      <c r="AW64" s="304"/>
      <c r="AX64" s="304"/>
      <c r="AY64" s="304"/>
      <c r="AZ64" s="304"/>
      <c r="BA64" s="304"/>
      <c r="BB64" s="305"/>
      <c r="BC64" s="303"/>
      <c r="BD64" s="304"/>
      <c r="BE64" s="304"/>
      <c r="BF64" s="304"/>
      <c r="BG64" s="304"/>
      <c r="BH64" s="304"/>
      <c r="BI64" s="304"/>
      <c r="BJ64" s="304"/>
      <c r="BK64" s="304"/>
      <c r="BL64" s="304"/>
      <c r="BM64" s="305"/>
      <c r="BN64" s="310"/>
      <c r="BO64" s="311"/>
      <c r="BP64" s="311"/>
      <c r="BQ64" s="311"/>
      <c r="BR64" s="311"/>
      <c r="BS64" s="312"/>
      <c r="BT64" s="303"/>
      <c r="BU64" s="304"/>
      <c r="BV64" s="304"/>
      <c r="BW64" s="304"/>
      <c r="BX64" s="304"/>
      <c r="BY64" s="305"/>
      <c r="BZ64" s="303"/>
      <c r="CA64" s="304"/>
      <c r="CB64" s="304"/>
      <c r="CC64" s="304"/>
      <c r="CD64" s="304"/>
      <c r="CE64" s="305"/>
    </row>
    <row r="65" spans="2:83" x14ac:dyDescent="0.25">
      <c r="B65" s="243"/>
      <c r="C65" s="243"/>
      <c r="D65" s="243"/>
      <c r="E65" s="243"/>
      <c r="F65" s="243"/>
      <c r="G65" s="243"/>
      <c r="H65" s="243"/>
      <c r="I65" s="243"/>
      <c r="J65" s="243"/>
      <c r="K65" s="243"/>
      <c r="L65" s="243"/>
      <c r="M65" s="243"/>
      <c r="N65" s="243"/>
      <c r="O65" s="243"/>
      <c r="P65" s="243"/>
      <c r="Q65" s="243"/>
      <c r="R65" s="243"/>
      <c r="S65" s="243"/>
      <c r="T65" s="243"/>
      <c r="U65" s="243"/>
      <c r="V65" s="243"/>
      <c r="W65" s="109"/>
      <c r="X65" s="109"/>
      <c r="Y65" s="109"/>
      <c r="Z65" s="109"/>
      <c r="AA65" s="109"/>
      <c r="AB65" s="109"/>
      <c r="AC65" s="109"/>
      <c r="AD65" s="242"/>
      <c r="AE65" s="242"/>
      <c r="AF65" s="242"/>
      <c r="AG65" s="242"/>
      <c r="AH65" s="242"/>
      <c r="AI65" s="242"/>
      <c r="AJ65" s="242"/>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2:83" s="116" customFormat="1" ht="15" customHeight="1" x14ac:dyDescent="0.25"/>
    <row r="67" spans="2:83" s="116" customFormat="1" ht="15" hidden="1" customHeight="1" x14ac:dyDescent="0.25">
      <c r="B67" s="114"/>
      <c r="C67" s="114"/>
      <c r="D67" s="114"/>
      <c r="E67" s="114"/>
      <c r="F67" s="114"/>
      <c r="G67" s="114"/>
      <c r="H67" s="114"/>
      <c r="I67" s="114"/>
      <c r="J67" s="114"/>
      <c r="K67" s="114"/>
      <c r="L67" s="114"/>
      <c r="M67" s="114"/>
      <c r="N67" s="114"/>
      <c r="O67" s="114"/>
      <c r="P67" s="114"/>
      <c r="Q67" s="117" t="s">
        <v>655</v>
      </c>
      <c r="R67" s="114"/>
      <c r="S67" s="114"/>
      <c r="T67" s="114"/>
      <c r="U67" s="114"/>
      <c r="V67" s="114"/>
      <c r="W67" s="114"/>
      <c r="X67" s="114"/>
      <c r="Y67" s="114"/>
      <c r="Z67" s="114"/>
      <c r="AA67" s="114"/>
      <c r="AB67" s="114"/>
      <c r="AC67" s="114"/>
      <c r="AD67" s="114"/>
      <c r="AE67" s="114"/>
      <c r="AF67" s="114"/>
      <c r="AG67" s="114" t="s">
        <v>662</v>
      </c>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row>
    <row r="68" spans="2:83" s="116" customFormat="1" ht="15.75" hidden="1" customHeight="1" x14ac:dyDescent="0.25">
      <c r="B68" s="115"/>
      <c r="C68" s="115"/>
      <c r="D68" s="115"/>
      <c r="E68" s="115"/>
      <c r="F68" s="115"/>
      <c r="G68" s="115"/>
      <c r="H68" s="115"/>
      <c r="I68" s="115"/>
      <c r="J68" s="115"/>
      <c r="K68" s="115"/>
      <c r="L68" s="115"/>
      <c r="M68" s="115"/>
      <c r="N68" s="115"/>
      <c r="O68" s="115"/>
      <c r="P68" s="115"/>
      <c r="Q68" s="117" t="s">
        <v>656</v>
      </c>
      <c r="R68" s="115"/>
      <c r="S68" s="115"/>
      <c r="T68" s="115"/>
      <c r="U68" s="115"/>
      <c r="V68" s="115"/>
      <c r="W68" s="114"/>
      <c r="X68" s="114"/>
      <c r="Y68" s="114"/>
      <c r="Z68" s="114"/>
      <c r="AA68" s="114"/>
      <c r="AB68" s="114"/>
      <c r="AC68" s="114"/>
      <c r="AD68" s="114"/>
      <c r="AE68" s="114"/>
      <c r="AF68" s="114"/>
      <c r="AG68" s="114" t="s">
        <v>663</v>
      </c>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row>
    <row r="69" spans="2:83" s="116" customFormat="1" ht="18" hidden="1" customHeight="1" x14ac:dyDescent="0.25">
      <c r="B69" s="115"/>
      <c r="C69" s="115"/>
      <c r="D69" s="115"/>
      <c r="E69" s="115"/>
      <c r="F69" s="115"/>
      <c r="G69" s="115"/>
      <c r="H69" s="115"/>
      <c r="I69" s="115"/>
      <c r="J69" s="115"/>
      <c r="K69" s="115"/>
      <c r="L69" s="115"/>
      <c r="M69" s="115"/>
      <c r="N69" s="115"/>
      <c r="O69" s="115"/>
      <c r="P69" s="115"/>
      <c r="Q69" s="117" t="s">
        <v>657</v>
      </c>
      <c r="R69" s="115"/>
      <c r="S69" s="115"/>
      <c r="T69" s="115"/>
      <c r="U69" s="115"/>
      <c r="V69" s="115"/>
      <c r="W69" s="114"/>
      <c r="X69" s="114"/>
      <c r="Y69" s="114"/>
      <c r="Z69" s="114"/>
      <c r="AA69" s="114"/>
      <c r="AB69" s="114"/>
      <c r="AC69" s="114"/>
      <c r="AD69" s="114"/>
      <c r="AE69" s="114"/>
      <c r="AF69" s="114"/>
      <c r="AG69" s="114" t="s">
        <v>664</v>
      </c>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row>
    <row r="70" spans="2:83" s="116" customFormat="1" ht="15" hidden="1" customHeight="1" x14ac:dyDescent="0.25">
      <c r="B70" s="115"/>
      <c r="C70" s="115"/>
      <c r="D70" s="115"/>
      <c r="E70" s="115"/>
      <c r="F70" s="115"/>
      <c r="G70" s="115"/>
      <c r="H70" s="115"/>
      <c r="I70" s="115"/>
      <c r="J70" s="115"/>
      <c r="K70" s="115"/>
      <c r="L70" s="115"/>
      <c r="M70" s="115"/>
      <c r="N70" s="115"/>
      <c r="O70" s="115"/>
      <c r="P70" s="115"/>
      <c r="Q70" s="117"/>
      <c r="R70" s="115"/>
      <c r="S70" s="115"/>
      <c r="T70" s="115"/>
      <c r="U70" s="115"/>
      <c r="V70" s="115"/>
      <c r="W70" s="114"/>
      <c r="X70" s="114"/>
      <c r="Y70" s="114"/>
      <c r="Z70" s="114"/>
      <c r="AA70" s="114"/>
      <c r="AB70" s="114"/>
      <c r="AC70" s="114"/>
      <c r="AD70" s="114"/>
      <c r="AE70" s="114"/>
      <c r="AF70" s="114"/>
      <c r="AG70" s="114" t="s">
        <v>568</v>
      </c>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row>
    <row r="71" spans="2:83" s="116" customFormat="1" x14ac:dyDescent="0.25">
      <c r="B71" s="115"/>
      <c r="C71" s="115"/>
      <c r="D71" s="115"/>
      <c r="E71" s="115"/>
      <c r="F71" s="115"/>
      <c r="G71" s="115"/>
      <c r="H71" s="115"/>
      <c r="I71" s="115"/>
      <c r="J71" s="115"/>
      <c r="K71" s="115"/>
      <c r="L71" s="115"/>
      <c r="M71" s="115"/>
      <c r="N71" s="115"/>
      <c r="O71" s="115"/>
      <c r="P71" s="115"/>
      <c r="Q71" s="117"/>
      <c r="R71" s="115"/>
      <c r="S71" s="115"/>
      <c r="T71" s="115"/>
      <c r="U71" s="115"/>
      <c r="V71" s="115"/>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row>
    <row r="72" spans="2:83" ht="15" customHeight="1" x14ac:dyDescent="0.25">
      <c r="B72" s="299" t="s">
        <v>655</v>
      </c>
      <c r="C72" s="299"/>
      <c r="D72" s="299"/>
      <c r="E72" s="299"/>
      <c r="F72" s="299"/>
      <c r="G72" s="299"/>
      <c r="H72" s="299"/>
      <c r="I72" s="299"/>
      <c r="J72" s="299"/>
      <c r="K72" s="299"/>
      <c r="L72" s="299"/>
      <c r="M72" s="112"/>
      <c r="N72" s="112"/>
      <c r="O72" s="112"/>
      <c r="P72" s="112"/>
      <c r="Q72" s="113"/>
      <c r="R72" s="113"/>
      <c r="S72" s="113"/>
      <c r="T72" s="113"/>
      <c r="U72" s="113"/>
      <c r="V72" s="113"/>
      <c r="W72" s="113"/>
      <c r="X72" s="113"/>
      <c r="Y72" s="113"/>
      <c r="Z72" s="113"/>
      <c r="AA72" s="113"/>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row>
    <row r="73" spans="2:83" ht="32.25" customHeight="1" x14ac:dyDescent="0.25">
      <c r="B73" s="290" t="s">
        <v>658</v>
      </c>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row>
    <row r="74" spans="2:83" ht="15" customHeight="1" x14ac:dyDescent="0.25">
      <c r="B74" s="34" t="s">
        <v>656</v>
      </c>
      <c r="C74" s="34"/>
      <c r="D74" s="34"/>
      <c r="E74" s="34"/>
      <c r="F74" s="34"/>
      <c r="G74" s="34"/>
      <c r="H74" s="34"/>
      <c r="I74" s="34"/>
      <c r="J74" s="34"/>
      <c r="K74" s="34"/>
      <c r="L74" s="34"/>
      <c r="M74" s="34"/>
      <c r="N74" s="34"/>
      <c r="O74" s="34"/>
      <c r="P74" s="34"/>
    </row>
    <row r="75" spans="2:83" ht="28.5" customHeight="1" x14ac:dyDescent="0.25">
      <c r="B75" s="288" t="s">
        <v>659</v>
      </c>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row>
    <row r="76" spans="2:83" ht="15" customHeight="1" x14ac:dyDescent="0.25">
      <c r="B76" s="34" t="s">
        <v>657</v>
      </c>
      <c r="C76" s="34"/>
      <c r="D76" s="34"/>
      <c r="E76" s="34"/>
      <c r="F76" s="34"/>
      <c r="G76" s="34"/>
      <c r="H76" s="34"/>
      <c r="I76" s="34"/>
      <c r="J76" s="34"/>
      <c r="K76" s="34"/>
      <c r="L76" s="34"/>
      <c r="M76" s="34"/>
      <c r="N76" s="34"/>
      <c r="O76" s="34"/>
      <c r="P76" s="34"/>
    </row>
    <row r="77" spans="2:83" ht="15" customHeight="1" x14ac:dyDescent="0.25">
      <c r="B77" s="289" t="s">
        <v>660</v>
      </c>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c r="BJ77" s="289"/>
      <c r="BK77" s="289"/>
      <c r="BL77" s="289"/>
      <c r="BM77" s="289"/>
      <c r="BN77" s="289"/>
      <c r="BO77" s="289"/>
      <c r="BP77" s="289"/>
      <c r="BQ77" s="289"/>
      <c r="BR77" s="289"/>
      <c r="BS77" s="289"/>
      <c r="BT77" s="289"/>
      <c r="BU77" s="289"/>
      <c r="BV77" s="289"/>
      <c r="BW77" s="289"/>
      <c r="BX77" s="289"/>
    </row>
    <row r="78" spans="2:83" ht="15" customHeight="1" x14ac:dyDescent="0.25">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row>
    <row r="79" spans="2:83" x14ac:dyDescent="0.25">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row>
    <row r="80" spans="2:83" ht="15" customHeight="1" x14ac:dyDescent="0.25">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row>
  </sheetData>
  <mergeCells count="277">
    <mergeCell ref="BT33:BY34"/>
    <mergeCell ref="BZ33:CE34"/>
    <mergeCell ref="B45:V46"/>
    <mergeCell ref="W45:AC46"/>
    <mergeCell ref="AD45:AJ46"/>
    <mergeCell ref="AK45:AU46"/>
    <mergeCell ref="AV45:BB46"/>
    <mergeCell ref="BC45:BM46"/>
    <mergeCell ref="BN45:BS46"/>
    <mergeCell ref="BT45:BY46"/>
    <mergeCell ref="BZ45:CE46"/>
    <mergeCell ref="BC43:BM44"/>
    <mergeCell ref="BN43:BS44"/>
    <mergeCell ref="BT43:BY44"/>
    <mergeCell ref="BZ43:CE44"/>
    <mergeCell ref="B43:V44"/>
    <mergeCell ref="W43:AC44"/>
    <mergeCell ref="AD43:AJ44"/>
    <mergeCell ref="AK43:AU44"/>
    <mergeCell ref="AV43:BB44"/>
    <mergeCell ref="BC39:BM40"/>
    <mergeCell ref="BN39:BS40"/>
    <mergeCell ref="B33:V34"/>
    <mergeCell ref="W33:AC34"/>
    <mergeCell ref="AD33:AJ34"/>
    <mergeCell ref="AK33:AU34"/>
    <mergeCell ref="AV33:BB34"/>
    <mergeCell ref="BT11:BY12"/>
    <mergeCell ref="BZ11:CE12"/>
    <mergeCell ref="B13:V14"/>
    <mergeCell ref="W13:AC14"/>
    <mergeCell ref="AD13:AJ14"/>
    <mergeCell ref="AK13:AU14"/>
    <mergeCell ref="AV13:BB14"/>
    <mergeCell ref="BC13:BM14"/>
    <mergeCell ref="BN13:BS14"/>
    <mergeCell ref="BT13:BY14"/>
    <mergeCell ref="BZ13:CE14"/>
    <mergeCell ref="AD11:AJ12"/>
    <mergeCell ref="AK11:AU12"/>
    <mergeCell ref="AV11:BB12"/>
    <mergeCell ref="BC11:BM12"/>
    <mergeCell ref="BN11:BS12"/>
    <mergeCell ref="BC31:BM32"/>
    <mergeCell ref="BC33:BM34"/>
    <mergeCell ref="BN33:BS34"/>
    <mergeCell ref="BN31:BS32"/>
    <mergeCell ref="BT31:BY32"/>
    <mergeCell ref="BC63:BM64"/>
    <mergeCell ref="BN63:BS64"/>
    <mergeCell ref="BT63:BY64"/>
    <mergeCell ref="BZ63:CE64"/>
    <mergeCell ref="B7:V8"/>
    <mergeCell ref="W7:AC8"/>
    <mergeCell ref="AD7:AJ8"/>
    <mergeCell ref="AK7:AU8"/>
    <mergeCell ref="AV7:BB8"/>
    <mergeCell ref="BC7:BM8"/>
    <mergeCell ref="BN7:BS8"/>
    <mergeCell ref="BT7:BY8"/>
    <mergeCell ref="BZ7:CE8"/>
    <mergeCell ref="B9:V10"/>
    <mergeCell ref="W9:AC10"/>
    <mergeCell ref="AD9:AJ10"/>
    <mergeCell ref="B63:V64"/>
    <mergeCell ref="W63:AC64"/>
    <mergeCell ref="AD63:AJ64"/>
    <mergeCell ref="AK63:AU64"/>
    <mergeCell ref="AV63:BB64"/>
    <mergeCell ref="BC59:BM60"/>
    <mergeCell ref="BN59:BS60"/>
    <mergeCell ref="BT59:BY60"/>
    <mergeCell ref="BZ59:CE60"/>
    <mergeCell ref="B61:V62"/>
    <mergeCell ref="W61:AC62"/>
    <mergeCell ref="AD61:AJ62"/>
    <mergeCell ref="AK61:AU62"/>
    <mergeCell ref="AV61:BB62"/>
    <mergeCell ref="BC61:BM62"/>
    <mergeCell ref="BN61:BS62"/>
    <mergeCell ref="BT61:BY62"/>
    <mergeCell ref="BZ61:CE62"/>
    <mergeCell ref="B59:V60"/>
    <mergeCell ref="W59:AC60"/>
    <mergeCell ref="AD59:AJ60"/>
    <mergeCell ref="AK59:AU60"/>
    <mergeCell ref="AV59:BB60"/>
    <mergeCell ref="BC55:BM56"/>
    <mergeCell ref="BN55:BS56"/>
    <mergeCell ref="BT55:BY56"/>
    <mergeCell ref="BZ55:CE56"/>
    <mergeCell ref="B57:V58"/>
    <mergeCell ref="W57:AC58"/>
    <mergeCell ref="AD57:AJ58"/>
    <mergeCell ref="AK57:AU58"/>
    <mergeCell ref="AV57:BB58"/>
    <mergeCell ref="BC57:BM58"/>
    <mergeCell ref="BN57:BS58"/>
    <mergeCell ref="BT57:BY58"/>
    <mergeCell ref="BZ57:CE58"/>
    <mergeCell ref="B55:V56"/>
    <mergeCell ref="W55:AC56"/>
    <mergeCell ref="AD55:AJ56"/>
    <mergeCell ref="AK55:AU56"/>
    <mergeCell ref="AV55:BB56"/>
    <mergeCell ref="BC51:BM52"/>
    <mergeCell ref="BN51:BS52"/>
    <mergeCell ref="BT51:BY52"/>
    <mergeCell ref="BZ51:CE52"/>
    <mergeCell ref="B53:V54"/>
    <mergeCell ref="W53:AC54"/>
    <mergeCell ref="AD53:AJ54"/>
    <mergeCell ref="AK53:AU54"/>
    <mergeCell ref="AV53:BB54"/>
    <mergeCell ref="BC53:BM54"/>
    <mergeCell ref="BN53:BS54"/>
    <mergeCell ref="BT53:BY54"/>
    <mergeCell ref="BZ53:CE54"/>
    <mergeCell ref="B51:V52"/>
    <mergeCell ref="W51:AC52"/>
    <mergeCell ref="AD51:AJ52"/>
    <mergeCell ref="AK51:AU52"/>
    <mergeCell ref="AV51:BB52"/>
    <mergeCell ref="BC47:BM48"/>
    <mergeCell ref="BN47:BS48"/>
    <mergeCell ref="BT47:BY48"/>
    <mergeCell ref="BZ47:CE48"/>
    <mergeCell ref="B49:V50"/>
    <mergeCell ref="W49:AC50"/>
    <mergeCell ref="AD49:AJ50"/>
    <mergeCell ref="AK49:AU50"/>
    <mergeCell ref="AV49:BB50"/>
    <mergeCell ref="BC49:BM50"/>
    <mergeCell ref="BN49:BS50"/>
    <mergeCell ref="BT49:BY50"/>
    <mergeCell ref="BZ49:CE50"/>
    <mergeCell ref="B47:V48"/>
    <mergeCell ref="W47:AC48"/>
    <mergeCell ref="AD47:AJ48"/>
    <mergeCell ref="AK47:AU48"/>
    <mergeCell ref="AV47:BB48"/>
    <mergeCell ref="BT39:BY40"/>
    <mergeCell ref="BZ39:CE40"/>
    <mergeCell ref="B41:V42"/>
    <mergeCell ref="W41:AC42"/>
    <mergeCell ref="AD41:AJ42"/>
    <mergeCell ref="AK41:AU42"/>
    <mergeCell ref="AV41:BB42"/>
    <mergeCell ref="BC41:BM42"/>
    <mergeCell ref="BN41:BS42"/>
    <mergeCell ref="BT41:BY42"/>
    <mergeCell ref="BZ41:CE42"/>
    <mergeCell ref="B39:V40"/>
    <mergeCell ref="W39:AC40"/>
    <mergeCell ref="AD39:AJ40"/>
    <mergeCell ref="AK39:AU40"/>
    <mergeCell ref="AV39:BB40"/>
    <mergeCell ref="BC35:BM36"/>
    <mergeCell ref="BN35:BS36"/>
    <mergeCell ref="BT35:BY36"/>
    <mergeCell ref="BZ35:CE36"/>
    <mergeCell ref="B37:V38"/>
    <mergeCell ref="W37:AC38"/>
    <mergeCell ref="AD37:AJ38"/>
    <mergeCell ref="AK37:AU38"/>
    <mergeCell ref="AV37:BB38"/>
    <mergeCell ref="BC37:BM38"/>
    <mergeCell ref="BN37:BS38"/>
    <mergeCell ref="BT37:BY38"/>
    <mergeCell ref="BZ37:CE38"/>
    <mergeCell ref="B35:V36"/>
    <mergeCell ref="W35:AC36"/>
    <mergeCell ref="AD35:AJ36"/>
    <mergeCell ref="AK35:AU36"/>
    <mergeCell ref="AV35:BB36"/>
    <mergeCell ref="BZ31:CE32"/>
    <mergeCell ref="B31:V32"/>
    <mergeCell ref="W31:AC32"/>
    <mergeCell ref="AD31:AJ32"/>
    <mergeCell ref="AK31:AU32"/>
    <mergeCell ref="AV31:BB32"/>
    <mergeCell ref="BC27:BM28"/>
    <mergeCell ref="BN27:BS28"/>
    <mergeCell ref="BT27:BY28"/>
    <mergeCell ref="BZ27:CE28"/>
    <mergeCell ref="B29:V30"/>
    <mergeCell ref="W29:AC30"/>
    <mergeCell ref="AD29:AJ30"/>
    <mergeCell ref="AK29:AU30"/>
    <mergeCell ref="AV29:BB30"/>
    <mergeCell ref="BC29:BM30"/>
    <mergeCell ref="BN29:BS30"/>
    <mergeCell ref="BT29:BY30"/>
    <mergeCell ref="BZ29:CE30"/>
    <mergeCell ref="B27:V28"/>
    <mergeCell ref="W27:AC28"/>
    <mergeCell ref="AD27:AJ28"/>
    <mergeCell ref="AK27:AU28"/>
    <mergeCell ref="AV27:BB28"/>
    <mergeCell ref="BC23:BM24"/>
    <mergeCell ref="BN23:BS24"/>
    <mergeCell ref="BT23:BY24"/>
    <mergeCell ref="BZ23:CE24"/>
    <mergeCell ref="B25:V26"/>
    <mergeCell ref="W25:AC26"/>
    <mergeCell ref="AD25:AJ26"/>
    <mergeCell ref="AK25:AU26"/>
    <mergeCell ref="AV25:BB26"/>
    <mergeCell ref="BC25:BM26"/>
    <mergeCell ref="BN25:BS26"/>
    <mergeCell ref="BT25:BY26"/>
    <mergeCell ref="BZ25:CE26"/>
    <mergeCell ref="B23:V24"/>
    <mergeCell ref="W23:AC24"/>
    <mergeCell ref="AD23:AJ24"/>
    <mergeCell ref="AK23:AU24"/>
    <mergeCell ref="AV23:BB24"/>
    <mergeCell ref="B21:V22"/>
    <mergeCell ref="W21:AC22"/>
    <mergeCell ref="AD21:AJ22"/>
    <mergeCell ref="AK21:AU22"/>
    <mergeCell ref="AV21:BB22"/>
    <mergeCell ref="BC21:BM22"/>
    <mergeCell ref="BN21:BS22"/>
    <mergeCell ref="BT21:BY22"/>
    <mergeCell ref="BZ21:CE22"/>
    <mergeCell ref="BC17:BM18"/>
    <mergeCell ref="BN17:BS18"/>
    <mergeCell ref="BT17:BY18"/>
    <mergeCell ref="BZ17:CE18"/>
    <mergeCell ref="B15:V16"/>
    <mergeCell ref="W15:AC16"/>
    <mergeCell ref="AD15:AJ16"/>
    <mergeCell ref="BC19:BM20"/>
    <mergeCell ref="BN19:BS20"/>
    <mergeCell ref="BT19:BY20"/>
    <mergeCell ref="BZ19:CE20"/>
    <mergeCell ref="B19:V20"/>
    <mergeCell ref="W19:AC20"/>
    <mergeCell ref="AD19:AJ20"/>
    <mergeCell ref="AK19:AU20"/>
    <mergeCell ref="AV19:BB20"/>
    <mergeCell ref="AK15:AU16"/>
    <mergeCell ref="AV15:BB16"/>
    <mergeCell ref="B1:CE2"/>
    <mergeCell ref="B3:CE3"/>
    <mergeCell ref="BT6:BY6"/>
    <mergeCell ref="AK9:AU10"/>
    <mergeCell ref="AV9:BB10"/>
    <mergeCell ref="BC9:BM10"/>
    <mergeCell ref="BN9:BS10"/>
    <mergeCell ref="BT9:BY10"/>
    <mergeCell ref="BZ9:CE10"/>
    <mergeCell ref="B75:BX75"/>
    <mergeCell ref="B77:BX77"/>
    <mergeCell ref="B73:BX73"/>
    <mergeCell ref="BN5:CE5"/>
    <mergeCell ref="BN6:BS6"/>
    <mergeCell ref="B5:V6"/>
    <mergeCell ref="W5:AC6"/>
    <mergeCell ref="AD5:AJ6"/>
    <mergeCell ref="AK5:AU6"/>
    <mergeCell ref="AV5:BB6"/>
    <mergeCell ref="BC5:BM6"/>
    <mergeCell ref="BZ6:CE6"/>
    <mergeCell ref="B72:L72"/>
    <mergeCell ref="B11:V12"/>
    <mergeCell ref="W11:AC12"/>
    <mergeCell ref="BC15:BM16"/>
    <mergeCell ref="BN15:BS16"/>
    <mergeCell ref="BT15:BY16"/>
    <mergeCell ref="BZ15:CE16"/>
    <mergeCell ref="B17:V18"/>
    <mergeCell ref="W17:AC18"/>
    <mergeCell ref="AD17:AJ18"/>
    <mergeCell ref="AK17:AU18"/>
    <mergeCell ref="AV17:BB18"/>
  </mergeCells>
  <dataValidations disablePrompts="1" count="7">
    <dataValidation type="list" allowBlank="1" showInputMessage="1" showErrorMessage="1" sqref="AD65:AJ65">
      <formula1>$Q$67:$Q$69</formula1>
    </dataValidation>
    <dataValidation type="list" allowBlank="1" showInputMessage="1" showErrorMessage="1" sqref="W65:AC65">
      <formula1>$AG$67:$AG$70</formula1>
    </dataValidation>
    <dataValidation type="list" allowBlank="1" showInputMessage="1" showErrorMessage="1" sqref="W43:AC52 W53:AC64">
      <formula1>$AG$16:$AG$19</formula1>
    </dataValidation>
    <dataValidation type="list" allowBlank="1" showInputMessage="1" showErrorMessage="1" sqref="AD43:AJ52 AD53:AJ64">
      <formula1>$Q$16:$Q$18</formula1>
    </dataValidation>
    <dataValidation type="list" allowBlank="1" showInputMessage="1" showErrorMessage="1" sqref="AD17:AJ42">
      <formula1>$Q$14:$Q$27</formula1>
    </dataValidation>
    <dataValidation type="list" allowBlank="1" showInputMessage="1" showErrorMessage="1" sqref="W17:AC42">
      <formula1>$AG$14:$AG$30</formula1>
    </dataValidation>
    <dataValidation type="list" allowBlank="1" showInputMessage="1" showErrorMessage="1" sqref="W7:AJ16">
      <formula1>#REF!</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A20" zoomScale="90" zoomScaleNormal="90" zoomScalePageLayoutView="90" workbookViewId="0">
      <selection activeCell="BP28" sqref="BP28:CC28"/>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339" t="s">
        <v>667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1"/>
    </row>
    <row r="2" spans="1:81" ht="15"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4"/>
    </row>
    <row r="3" spans="1:81" ht="27.75" customHeight="1" x14ac:dyDescent="0.25">
      <c r="A3" s="365" t="str">
        <f>'[1]Objetivos PMD'!B3</f>
        <v>Municipio:  San Cristóbal de la Barranca, Jalisco</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8"/>
    </row>
    <row r="4" spans="1:81" ht="6" customHeight="1" x14ac:dyDescent="0.25">
      <c r="A4" s="24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245"/>
    </row>
    <row r="5" spans="1:81" s="2" customFormat="1" ht="18.75" x14ac:dyDescent="0.3">
      <c r="A5" s="257" t="s">
        <v>599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9"/>
      <c r="AL5" s="45"/>
      <c r="AM5" s="260" t="s">
        <v>598</v>
      </c>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61"/>
    </row>
    <row r="6" spans="1:81" s="2" customFormat="1" ht="35.25" customHeight="1" x14ac:dyDescent="0.25">
      <c r="A6" s="345" t="s">
        <v>651</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7"/>
      <c r="AL6" s="45"/>
      <c r="AM6" s="348" t="s">
        <v>764</v>
      </c>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50"/>
    </row>
    <row r="7" spans="1:81" ht="6" customHeight="1" x14ac:dyDescent="0.25">
      <c r="A7" s="24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46"/>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245"/>
    </row>
    <row r="8" spans="1:81" ht="38.25" customHeight="1" x14ac:dyDescent="0.3">
      <c r="A8" s="262" t="s">
        <v>615</v>
      </c>
      <c r="B8" s="263"/>
      <c r="C8" s="263"/>
      <c r="D8" s="263"/>
      <c r="E8" s="263"/>
      <c r="F8" s="263"/>
      <c r="G8" s="263"/>
      <c r="H8" s="263"/>
      <c r="I8" s="263"/>
      <c r="J8" s="263"/>
      <c r="K8" s="351" t="s">
        <v>654</v>
      </c>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2"/>
    </row>
    <row r="9" spans="1:81" ht="18.75" x14ac:dyDescent="0.25">
      <c r="A9" s="53" t="s">
        <v>351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53" t="s">
        <v>665</v>
      </c>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246"/>
    </row>
    <row r="10" spans="1:81" x14ac:dyDescent="0.25">
      <c r="A10" s="353" t="s">
        <v>765</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c r="AM10" s="359" t="s">
        <v>766</v>
      </c>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1"/>
    </row>
    <row r="11" spans="1:81" x14ac:dyDescent="0.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5"/>
      <c r="AM11" s="359"/>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1"/>
    </row>
    <row r="12" spans="1:81" x14ac:dyDescent="0.25">
      <c r="A12" s="35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5"/>
      <c r="AM12" s="359"/>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1"/>
    </row>
    <row r="13" spans="1:81" ht="18.75" x14ac:dyDescent="0.25">
      <c r="A13" s="353"/>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c r="AM13" s="54" t="s">
        <v>597</v>
      </c>
      <c r="AN13" s="5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247"/>
    </row>
    <row r="14" spans="1:81" x14ac:dyDescent="0.25">
      <c r="A14" s="353"/>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c r="AM14" s="359" t="s">
        <v>767</v>
      </c>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1"/>
    </row>
    <row r="15" spans="1:81" x14ac:dyDescent="0.25">
      <c r="A15" s="356"/>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c r="AM15" s="362"/>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4"/>
    </row>
    <row r="16" spans="1:81" ht="6" customHeight="1" x14ac:dyDescent="0.25">
      <c r="A16" s="24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245"/>
    </row>
    <row r="17" spans="1:82" ht="23.25" customHeight="1" x14ac:dyDescent="0.3">
      <c r="A17" s="264" t="s">
        <v>600</v>
      </c>
      <c r="B17" s="265"/>
      <c r="C17" s="265"/>
      <c r="D17" s="265"/>
      <c r="E17" s="265"/>
      <c r="F17" s="265"/>
      <c r="G17" s="265"/>
      <c r="H17" s="265"/>
      <c r="I17" s="265"/>
      <c r="J17" s="265"/>
      <c r="K17" s="265"/>
      <c r="L17" s="265"/>
      <c r="M17" s="265"/>
      <c r="N17" s="367" t="s">
        <v>768</v>
      </c>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8"/>
      <c r="BK17" s="266" t="s">
        <v>601</v>
      </c>
      <c r="BL17" s="267"/>
      <c r="BM17" s="268"/>
      <c r="BN17" s="268"/>
      <c r="BO17" s="268"/>
      <c r="BP17" s="268"/>
      <c r="BQ17" s="268"/>
      <c r="BR17" s="268"/>
      <c r="BS17" s="268"/>
      <c r="BT17" s="268"/>
      <c r="BU17" s="268"/>
      <c r="BV17" s="268"/>
      <c r="BW17" s="268"/>
      <c r="BX17" s="268"/>
      <c r="BY17" s="268"/>
      <c r="BZ17" s="268"/>
      <c r="CA17" s="268"/>
      <c r="CB17" s="268"/>
      <c r="CC17" s="269"/>
      <c r="CD17" s="47"/>
    </row>
    <row r="18" spans="1:82" ht="22.5" customHeight="1" x14ac:dyDescent="0.3">
      <c r="A18" s="270"/>
      <c r="B18" s="271"/>
      <c r="C18" s="271"/>
      <c r="D18" s="271"/>
      <c r="E18" s="271"/>
      <c r="F18" s="271"/>
      <c r="G18" s="271"/>
      <c r="H18" s="271"/>
      <c r="I18" s="271"/>
      <c r="J18" s="271"/>
      <c r="K18" s="271"/>
      <c r="L18" s="271"/>
      <c r="M18" s="271"/>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70"/>
      <c r="BK18" s="272"/>
      <c r="BL18" s="371" t="s">
        <v>769</v>
      </c>
      <c r="BM18" s="371"/>
      <c r="BN18" s="371"/>
      <c r="BO18" s="371"/>
      <c r="BP18" s="371"/>
      <c r="BQ18" s="371"/>
      <c r="BR18" s="371"/>
      <c r="BS18" s="371"/>
      <c r="BT18" s="371"/>
      <c r="BU18" s="371"/>
      <c r="BV18" s="371"/>
      <c r="BW18" s="371"/>
      <c r="BX18" s="371"/>
      <c r="BY18" s="371"/>
      <c r="BZ18" s="371"/>
      <c r="CA18" s="371"/>
      <c r="CB18" s="371"/>
      <c r="CC18" s="372"/>
      <c r="CD18" s="47"/>
    </row>
    <row r="19" spans="1:82" ht="5.25" customHeight="1" x14ac:dyDescent="0.25">
      <c r="A19" s="373"/>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5"/>
    </row>
    <row r="20" spans="1:82" ht="18.75" customHeight="1" x14ac:dyDescent="0.3">
      <c r="A20" s="264" t="s">
        <v>602</v>
      </c>
      <c r="B20" s="265"/>
      <c r="C20" s="265"/>
      <c r="D20" s="265"/>
      <c r="E20" s="265"/>
      <c r="F20" s="265"/>
      <c r="G20" s="265"/>
      <c r="H20" s="265"/>
      <c r="I20" s="265"/>
      <c r="J20" s="265"/>
      <c r="K20" s="265"/>
      <c r="L20" s="265"/>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7"/>
      <c r="AX20" s="273" t="s">
        <v>603</v>
      </c>
      <c r="AY20" s="274"/>
      <c r="AZ20" s="274"/>
      <c r="BA20" s="274"/>
      <c r="BB20" s="274"/>
      <c r="BC20" s="274"/>
      <c r="BD20" s="274"/>
      <c r="BE20" s="274"/>
      <c r="BF20" s="274"/>
      <c r="BG20" s="274"/>
      <c r="BH20" s="274"/>
      <c r="BI20" s="274"/>
      <c r="BJ20" s="275"/>
      <c r="BK20" s="276" t="s">
        <v>604</v>
      </c>
      <c r="BL20" s="267"/>
      <c r="BM20" s="268"/>
      <c r="BN20" s="268"/>
      <c r="BO20" s="268"/>
      <c r="BP20" s="268"/>
      <c r="BQ20" s="268"/>
      <c r="BR20" s="268"/>
      <c r="BS20" s="268"/>
      <c r="BT20" s="268"/>
      <c r="BU20" s="268"/>
      <c r="BV20" s="268"/>
      <c r="BW20" s="268"/>
      <c r="BX20" s="268"/>
      <c r="BY20" s="268"/>
      <c r="BZ20" s="268"/>
      <c r="CA20" s="268"/>
      <c r="CB20" s="268"/>
      <c r="CC20" s="269"/>
      <c r="CD20" s="47"/>
    </row>
    <row r="21" spans="1:82" ht="18.75" customHeight="1" x14ac:dyDescent="0.3">
      <c r="A21" s="378" t="s">
        <v>770</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80"/>
      <c r="AX21" s="384" t="s">
        <v>771</v>
      </c>
      <c r="AY21" s="384"/>
      <c r="AZ21" s="384"/>
      <c r="BA21" s="384"/>
      <c r="BB21" s="384"/>
      <c r="BC21" s="384"/>
      <c r="BD21" s="384"/>
      <c r="BE21" s="384"/>
      <c r="BF21" s="384"/>
      <c r="BG21" s="384"/>
      <c r="BH21" s="384"/>
      <c r="BI21" s="384"/>
      <c r="BJ21" s="385"/>
      <c r="BK21" s="388" t="s">
        <v>772</v>
      </c>
      <c r="BL21" s="384"/>
      <c r="BM21" s="384"/>
      <c r="BN21" s="384"/>
      <c r="BO21" s="384"/>
      <c r="BP21" s="384"/>
      <c r="BQ21" s="384"/>
      <c r="BR21" s="384"/>
      <c r="BS21" s="384"/>
      <c r="BT21" s="384"/>
      <c r="BU21" s="384"/>
      <c r="BV21" s="384"/>
      <c r="BW21" s="384"/>
      <c r="BX21" s="384"/>
      <c r="BY21" s="384"/>
      <c r="BZ21" s="384"/>
      <c r="CA21" s="384"/>
      <c r="CB21" s="384"/>
      <c r="CC21" s="389"/>
      <c r="CD21" s="47"/>
    </row>
    <row r="22" spans="1:82" ht="21" customHeight="1" x14ac:dyDescent="0.2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3"/>
      <c r="AX22" s="386"/>
      <c r="AY22" s="386"/>
      <c r="AZ22" s="386"/>
      <c r="BA22" s="386"/>
      <c r="BB22" s="386"/>
      <c r="BC22" s="386"/>
      <c r="BD22" s="386"/>
      <c r="BE22" s="386"/>
      <c r="BF22" s="386"/>
      <c r="BG22" s="386"/>
      <c r="BH22" s="386"/>
      <c r="BI22" s="386"/>
      <c r="BJ22" s="387"/>
      <c r="BK22" s="390"/>
      <c r="BL22" s="386"/>
      <c r="BM22" s="386"/>
      <c r="BN22" s="386"/>
      <c r="BO22" s="386"/>
      <c r="BP22" s="386"/>
      <c r="BQ22" s="386"/>
      <c r="BR22" s="386"/>
      <c r="BS22" s="386"/>
      <c r="BT22" s="386"/>
      <c r="BU22" s="386"/>
      <c r="BV22" s="386"/>
      <c r="BW22" s="386"/>
      <c r="BX22" s="386"/>
      <c r="BY22" s="386"/>
      <c r="BZ22" s="386"/>
      <c r="CA22" s="386"/>
      <c r="CB22" s="386"/>
      <c r="CC22" s="391"/>
    </row>
    <row r="23" spans="1:82" ht="3" customHeight="1" x14ac:dyDescent="0.25">
      <c r="A23" s="248"/>
      <c r="B23" s="52"/>
      <c r="C23" s="52"/>
      <c r="D23" s="52"/>
      <c r="E23" s="52"/>
      <c r="F23" s="52"/>
      <c r="G23" s="52"/>
      <c r="H23" s="52"/>
      <c r="I23" s="52"/>
      <c r="J23" s="52"/>
      <c r="K23" s="52"/>
      <c r="L23" s="52"/>
      <c r="M23" s="52"/>
      <c r="N23" s="52"/>
      <c r="O23" s="52"/>
      <c r="P23" s="52"/>
      <c r="Q23" s="52"/>
      <c r="R23" s="52"/>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249"/>
    </row>
    <row r="24" spans="1:82" ht="18" customHeight="1" x14ac:dyDescent="0.3">
      <c r="A24" s="397" t="s">
        <v>605</v>
      </c>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9"/>
      <c r="AG24" s="51"/>
      <c r="AH24" s="400" t="s">
        <v>352</v>
      </c>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2"/>
    </row>
    <row r="25" spans="1:82" ht="17.100000000000001" customHeight="1" x14ac:dyDescent="0.25">
      <c r="A25" s="250">
        <v>1</v>
      </c>
      <c r="B25" s="392" t="s">
        <v>773</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4"/>
      <c r="AG25" s="51"/>
      <c r="AH25" s="56" t="s">
        <v>606</v>
      </c>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403">
        <v>0</v>
      </c>
      <c r="BQ25" s="403"/>
      <c r="BR25" s="403"/>
      <c r="BS25" s="403"/>
      <c r="BT25" s="403"/>
      <c r="BU25" s="403"/>
      <c r="BV25" s="403"/>
      <c r="BW25" s="403"/>
      <c r="BX25" s="403"/>
      <c r="BY25" s="403"/>
      <c r="BZ25" s="403"/>
      <c r="CA25" s="403"/>
      <c r="CB25" s="403"/>
      <c r="CC25" s="404"/>
    </row>
    <row r="26" spans="1:82" ht="17.100000000000001" customHeight="1" x14ac:dyDescent="0.25">
      <c r="A26" s="251">
        <v>2</v>
      </c>
      <c r="B26" s="392"/>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4"/>
      <c r="AG26" s="51"/>
      <c r="AH26" s="56" t="s">
        <v>607</v>
      </c>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395">
        <v>0</v>
      </c>
      <c r="BQ26" s="395"/>
      <c r="BR26" s="395"/>
      <c r="BS26" s="395"/>
      <c r="BT26" s="395"/>
      <c r="BU26" s="395"/>
      <c r="BV26" s="395"/>
      <c r="BW26" s="395"/>
      <c r="BX26" s="395"/>
      <c r="BY26" s="395"/>
      <c r="BZ26" s="395"/>
      <c r="CA26" s="395"/>
      <c r="CB26" s="395"/>
      <c r="CC26" s="396"/>
    </row>
    <row r="27" spans="1:82" ht="17.100000000000001" customHeight="1" x14ac:dyDescent="0.25">
      <c r="A27" s="251">
        <v>3</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c r="AG27" s="51"/>
      <c r="AH27" s="56" t="s">
        <v>608</v>
      </c>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395">
        <v>0</v>
      </c>
      <c r="BQ27" s="395"/>
      <c r="BR27" s="395"/>
      <c r="BS27" s="395"/>
      <c r="BT27" s="395"/>
      <c r="BU27" s="395"/>
      <c r="BV27" s="395"/>
      <c r="BW27" s="395"/>
      <c r="BX27" s="395"/>
      <c r="BY27" s="395"/>
      <c r="BZ27" s="395"/>
      <c r="CA27" s="395"/>
      <c r="CB27" s="395"/>
      <c r="CC27" s="396"/>
    </row>
    <row r="28" spans="1:82" ht="18.75" customHeight="1" x14ac:dyDescent="0.3">
      <c r="A28" s="251">
        <v>4</v>
      </c>
      <c r="B28" s="392"/>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4"/>
      <c r="AG28" s="51"/>
      <c r="AH28" s="405" t="s">
        <v>609</v>
      </c>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395">
        <v>1029600</v>
      </c>
      <c r="BQ28" s="395"/>
      <c r="BR28" s="395"/>
      <c r="BS28" s="395"/>
      <c r="BT28" s="395"/>
      <c r="BU28" s="395"/>
      <c r="BV28" s="395"/>
      <c r="BW28" s="395"/>
      <c r="BX28" s="395"/>
      <c r="BY28" s="395"/>
      <c r="BZ28" s="395"/>
      <c r="CA28" s="395"/>
      <c r="CB28" s="395"/>
      <c r="CC28" s="396"/>
    </row>
    <row r="29" spans="1:82" ht="21" customHeight="1" x14ac:dyDescent="0.25">
      <c r="A29" s="251">
        <v>5</v>
      </c>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4"/>
      <c r="AG29" s="51"/>
      <c r="AH29" s="56" t="s">
        <v>610</v>
      </c>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395">
        <v>0</v>
      </c>
      <c r="BQ29" s="395"/>
      <c r="BR29" s="395"/>
      <c r="BS29" s="395"/>
      <c r="BT29" s="395"/>
      <c r="BU29" s="395"/>
      <c r="BV29" s="395"/>
      <c r="BW29" s="395"/>
      <c r="BX29" s="395"/>
      <c r="BY29" s="395"/>
      <c r="BZ29" s="395"/>
      <c r="CA29" s="395"/>
      <c r="CB29" s="395"/>
      <c r="CC29" s="396"/>
    </row>
    <row r="30" spans="1:82" ht="17.100000000000001" customHeight="1" x14ac:dyDescent="0.25">
      <c r="A30" s="251">
        <v>6</v>
      </c>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4"/>
      <c r="AG30" s="51"/>
      <c r="AH30" s="56" t="s">
        <v>611</v>
      </c>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395">
        <v>0</v>
      </c>
      <c r="BQ30" s="395"/>
      <c r="BR30" s="395"/>
      <c r="BS30" s="395"/>
      <c r="BT30" s="395"/>
      <c r="BU30" s="395"/>
      <c r="BV30" s="395"/>
      <c r="BW30" s="395"/>
      <c r="BX30" s="395"/>
      <c r="BY30" s="395"/>
      <c r="BZ30" s="395"/>
      <c r="CA30" s="395"/>
      <c r="CB30" s="395"/>
      <c r="CC30" s="396"/>
    </row>
    <row r="31" spans="1:82" ht="17.100000000000001" customHeight="1" x14ac:dyDescent="0.25">
      <c r="A31" s="251">
        <v>7</v>
      </c>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51"/>
      <c r="AH31" s="56" t="s">
        <v>612</v>
      </c>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395">
        <v>0</v>
      </c>
      <c r="BQ31" s="395"/>
      <c r="BR31" s="395"/>
      <c r="BS31" s="395"/>
      <c r="BT31" s="395"/>
      <c r="BU31" s="395"/>
      <c r="BV31" s="395"/>
      <c r="BW31" s="395"/>
      <c r="BX31" s="395"/>
      <c r="BY31" s="395"/>
      <c r="BZ31" s="395"/>
      <c r="CA31" s="395"/>
      <c r="CB31" s="395"/>
      <c r="CC31" s="396"/>
    </row>
    <row r="32" spans="1:82" ht="17.100000000000001" customHeight="1" x14ac:dyDescent="0.25">
      <c r="A32" s="251">
        <v>8</v>
      </c>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51"/>
      <c r="AH32" s="56" t="s">
        <v>666</v>
      </c>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395">
        <v>0</v>
      </c>
      <c r="BQ32" s="395"/>
      <c r="BR32" s="395"/>
      <c r="BS32" s="395"/>
      <c r="BT32" s="395"/>
      <c r="BU32" s="395"/>
      <c r="BV32" s="395"/>
      <c r="BW32" s="395"/>
      <c r="BX32" s="395"/>
      <c r="BY32" s="395"/>
      <c r="BZ32" s="395"/>
      <c r="CA32" s="395"/>
      <c r="CB32" s="395"/>
      <c r="CC32" s="396"/>
    </row>
    <row r="33" spans="1:81" ht="17.100000000000001" customHeight="1" x14ac:dyDescent="0.25">
      <c r="A33" s="251">
        <v>9</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51"/>
      <c r="AH33" s="56" t="s">
        <v>613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395">
        <v>0</v>
      </c>
      <c r="BQ33" s="395"/>
      <c r="BR33" s="395"/>
      <c r="BS33" s="395"/>
      <c r="BT33" s="395"/>
      <c r="BU33" s="395"/>
      <c r="BV33" s="395"/>
      <c r="BW33" s="395"/>
      <c r="BX33" s="395"/>
      <c r="BY33" s="395"/>
      <c r="BZ33" s="395"/>
      <c r="CA33" s="395"/>
      <c r="CB33" s="395"/>
      <c r="CC33" s="396"/>
    </row>
    <row r="34" spans="1:81" ht="17.100000000000001" customHeight="1" x14ac:dyDescent="0.3">
      <c r="A34" s="252">
        <v>10</v>
      </c>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57"/>
      <c r="AH34" s="411" t="s">
        <v>614</v>
      </c>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3">
        <f>SUM(BP25:CC33)</f>
        <v>1029600</v>
      </c>
      <c r="BQ34" s="413"/>
      <c r="BR34" s="413"/>
      <c r="BS34" s="413"/>
      <c r="BT34" s="413"/>
      <c r="BU34" s="413"/>
      <c r="BV34" s="413"/>
      <c r="BW34" s="413"/>
      <c r="BX34" s="413"/>
      <c r="BY34" s="413"/>
      <c r="BZ34" s="413"/>
      <c r="CA34" s="413"/>
      <c r="CB34" s="413"/>
      <c r="CC34" s="414"/>
    </row>
    <row r="35" spans="1:81" ht="17.100000000000001" customHeight="1" thickBot="1" x14ac:dyDescent="0.3">
      <c r="A35" s="253">
        <v>11</v>
      </c>
      <c r="B35" s="407"/>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9"/>
      <c r="AG35" s="254"/>
      <c r="AH35" s="255"/>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6"/>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AU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zoomScale="90" zoomScaleNormal="90" zoomScalePageLayoutView="90" workbookViewId="0">
      <selection activeCell="BP25" sqref="BP25:CC25"/>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339" t="s">
        <v>667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1"/>
    </row>
    <row r="2" spans="1:81" ht="15"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4"/>
    </row>
    <row r="3" spans="1:81" ht="27.75" customHeight="1" x14ac:dyDescent="0.25">
      <c r="A3" s="365" t="str">
        <f>'[1]Objetivos PMD'!B3</f>
        <v>Municipio:  San Cristóbal de la Barranca, Jalisco</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8"/>
    </row>
    <row r="4" spans="1:81" ht="6" customHeight="1" x14ac:dyDescent="0.25">
      <c r="A4" s="24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245"/>
    </row>
    <row r="5" spans="1:81" s="2" customFormat="1" ht="18.75" x14ac:dyDescent="0.3">
      <c r="A5" s="257" t="s">
        <v>599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9"/>
      <c r="AL5" s="45"/>
      <c r="AM5" s="260" t="s">
        <v>598</v>
      </c>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61"/>
    </row>
    <row r="6" spans="1:81" s="2" customFormat="1" ht="35.25" customHeight="1" x14ac:dyDescent="0.25">
      <c r="A6" s="345" t="s">
        <v>569</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7"/>
      <c r="AL6" s="45"/>
      <c r="AM6" s="415" t="s">
        <v>774</v>
      </c>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7"/>
    </row>
    <row r="7" spans="1:81" ht="6" customHeight="1" x14ac:dyDescent="0.25">
      <c r="A7" s="24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46"/>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245"/>
    </row>
    <row r="8" spans="1:81" ht="38.25" customHeight="1" x14ac:dyDescent="0.3">
      <c r="A8" s="262" t="s">
        <v>615</v>
      </c>
      <c r="B8" s="263"/>
      <c r="C8" s="263"/>
      <c r="D8" s="263"/>
      <c r="E8" s="263"/>
      <c r="F8" s="263"/>
      <c r="G8" s="263"/>
      <c r="H8" s="263"/>
      <c r="I8" s="263"/>
      <c r="J8" s="263"/>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2"/>
    </row>
    <row r="9" spans="1:81" ht="18.75" x14ac:dyDescent="0.25">
      <c r="A9" s="53" t="s">
        <v>351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53" t="s">
        <v>665</v>
      </c>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246"/>
    </row>
    <row r="10" spans="1:81" x14ac:dyDescent="0.25">
      <c r="A10" s="418" t="s">
        <v>775</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20"/>
      <c r="AM10" s="359" t="s">
        <v>776</v>
      </c>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1"/>
    </row>
    <row r="11" spans="1:81" x14ac:dyDescent="0.25">
      <c r="A11" s="418"/>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20"/>
      <c r="AM11" s="359"/>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1"/>
    </row>
    <row r="12" spans="1:81" x14ac:dyDescent="0.25">
      <c r="A12" s="418"/>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20"/>
      <c r="AM12" s="359"/>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1"/>
    </row>
    <row r="13" spans="1:81" ht="18.75" x14ac:dyDescent="0.25">
      <c r="A13" s="418"/>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20"/>
      <c r="AM13" s="54" t="s">
        <v>597</v>
      </c>
      <c r="AN13" s="5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247"/>
    </row>
    <row r="14" spans="1:81" x14ac:dyDescent="0.25">
      <c r="A14" s="418"/>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c r="AM14" s="359" t="s">
        <v>777</v>
      </c>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1"/>
    </row>
    <row r="15" spans="1:81" x14ac:dyDescent="0.25">
      <c r="A15" s="421"/>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3"/>
      <c r="AM15" s="362"/>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4"/>
    </row>
    <row r="16" spans="1:81" ht="6" customHeight="1" x14ac:dyDescent="0.25">
      <c r="A16" s="24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245"/>
    </row>
    <row r="17" spans="1:82" ht="23.25" customHeight="1" x14ac:dyDescent="0.3">
      <c r="A17" s="264" t="s">
        <v>600</v>
      </c>
      <c r="B17" s="265"/>
      <c r="C17" s="265"/>
      <c r="D17" s="265"/>
      <c r="E17" s="265"/>
      <c r="F17" s="265"/>
      <c r="G17" s="265"/>
      <c r="H17" s="265"/>
      <c r="I17" s="265"/>
      <c r="J17" s="265"/>
      <c r="K17" s="265"/>
      <c r="L17" s="265"/>
      <c r="M17" s="265"/>
      <c r="N17" s="367" t="s">
        <v>778</v>
      </c>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8"/>
      <c r="BK17" s="266" t="s">
        <v>601</v>
      </c>
      <c r="BL17" s="267"/>
      <c r="BM17" s="268"/>
      <c r="BN17" s="268"/>
      <c r="BO17" s="268"/>
      <c r="BP17" s="268"/>
      <c r="BQ17" s="268"/>
      <c r="BR17" s="268"/>
      <c r="BS17" s="268"/>
      <c r="BT17" s="268"/>
      <c r="BU17" s="268"/>
      <c r="BV17" s="268"/>
      <c r="BW17" s="268"/>
      <c r="BX17" s="268"/>
      <c r="BY17" s="268"/>
      <c r="BZ17" s="268"/>
      <c r="CA17" s="268"/>
      <c r="CB17" s="268"/>
      <c r="CC17" s="269"/>
      <c r="CD17" s="47"/>
    </row>
    <row r="18" spans="1:82" ht="22.5" customHeight="1" x14ac:dyDescent="0.3">
      <c r="A18" s="270"/>
      <c r="B18" s="271"/>
      <c r="C18" s="271"/>
      <c r="D18" s="271"/>
      <c r="E18" s="271"/>
      <c r="F18" s="271"/>
      <c r="G18" s="271"/>
      <c r="H18" s="271"/>
      <c r="I18" s="271"/>
      <c r="J18" s="271"/>
      <c r="K18" s="271"/>
      <c r="L18" s="271"/>
      <c r="M18" s="271"/>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70"/>
      <c r="BK18" s="272"/>
      <c r="BL18" s="371" t="s">
        <v>769</v>
      </c>
      <c r="BM18" s="371"/>
      <c r="BN18" s="371"/>
      <c r="BO18" s="371"/>
      <c r="BP18" s="371"/>
      <c r="BQ18" s="371"/>
      <c r="BR18" s="371"/>
      <c r="BS18" s="371"/>
      <c r="BT18" s="371"/>
      <c r="BU18" s="371"/>
      <c r="BV18" s="371"/>
      <c r="BW18" s="371"/>
      <c r="BX18" s="371"/>
      <c r="BY18" s="371"/>
      <c r="BZ18" s="371"/>
      <c r="CA18" s="371"/>
      <c r="CB18" s="371"/>
      <c r="CC18" s="372"/>
      <c r="CD18" s="47"/>
    </row>
    <row r="19" spans="1:82" ht="5.25" customHeight="1" x14ac:dyDescent="0.25">
      <c r="A19" s="373"/>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5"/>
    </row>
    <row r="20" spans="1:82" ht="18.75" customHeight="1" x14ac:dyDescent="0.3">
      <c r="A20" s="264" t="s">
        <v>602</v>
      </c>
      <c r="B20" s="265"/>
      <c r="C20" s="265"/>
      <c r="D20" s="265"/>
      <c r="E20" s="265"/>
      <c r="F20" s="265"/>
      <c r="G20" s="265"/>
      <c r="H20" s="265"/>
      <c r="I20" s="265"/>
      <c r="J20" s="265"/>
      <c r="K20" s="265"/>
      <c r="L20" s="265"/>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7"/>
      <c r="AX20" s="273" t="s">
        <v>603</v>
      </c>
      <c r="AY20" s="274"/>
      <c r="AZ20" s="274"/>
      <c r="BA20" s="274"/>
      <c r="BB20" s="274"/>
      <c r="BC20" s="274"/>
      <c r="BD20" s="274"/>
      <c r="BE20" s="274"/>
      <c r="BF20" s="274"/>
      <c r="BG20" s="274"/>
      <c r="BH20" s="274"/>
      <c r="BI20" s="274"/>
      <c r="BJ20" s="275"/>
      <c r="BK20" s="276" t="s">
        <v>604</v>
      </c>
      <c r="BL20" s="267"/>
      <c r="BM20" s="268"/>
      <c r="BN20" s="268"/>
      <c r="BO20" s="268"/>
      <c r="BP20" s="268"/>
      <c r="BQ20" s="268"/>
      <c r="BR20" s="268"/>
      <c r="BS20" s="268"/>
      <c r="BT20" s="268"/>
      <c r="BU20" s="268"/>
      <c r="BV20" s="268"/>
      <c r="BW20" s="268"/>
      <c r="BX20" s="268"/>
      <c r="BY20" s="268"/>
      <c r="BZ20" s="268"/>
      <c r="CA20" s="268"/>
      <c r="CB20" s="268"/>
      <c r="CC20" s="269"/>
      <c r="CD20" s="47"/>
    </row>
    <row r="21" spans="1:82" ht="18.75" customHeight="1" x14ac:dyDescent="0.3">
      <c r="A21" s="378" t="s">
        <v>779</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80"/>
      <c r="AX21" s="384" t="s">
        <v>780</v>
      </c>
      <c r="AY21" s="384"/>
      <c r="AZ21" s="384"/>
      <c r="BA21" s="384"/>
      <c r="BB21" s="384"/>
      <c r="BC21" s="384"/>
      <c r="BD21" s="384"/>
      <c r="BE21" s="384"/>
      <c r="BF21" s="384"/>
      <c r="BG21" s="384"/>
      <c r="BH21" s="384"/>
      <c r="BI21" s="384"/>
      <c r="BJ21" s="385"/>
      <c r="BK21" s="388" t="s">
        <v>698</v>
      </c>
      <c r="BL21" s="384"/>
      <c r="BM21" s="384"/>
      <c r="BN21" s="384"/>
      <c r="BO21" s="384"/>
      <c r="BP21" s="384"/>
      <c r="BQ21" s="384"/>
      <c r="BR21" s="384"/>
      <c r="BS21" s="384"/>
      <c r="BT21" s="384"/>
      <c r="BU21" s="384"/>
      <c r="BV21" s="384"/>
      <c r="BW21" s="384"/>
      <c r="BX21" s="384"/>
      <c r="BY21" s="384"/>
      <c r="BZ21" s="384"/>
      <c r="CA21" s="384"/>
      <c r="CB21" s="384"/>
      <c r="CC21" s="389"/>
      <c r="CD21" s="47"/>
    </row>
    <row r="22" spans="1:82" ht="21" customHeight="1" x14ac:dyDescent="0.2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3"/>
      <c r="AX22" s="386"/>
      <c r="AY22" s="386"/>
      <c r="AZ22" s="386"/>
      <c r="BA22" s="386"/>
      <c r="BB22" s="386"/>
      <c r="BC22" s="386"/>
      <c r="BD22" s="386"/>
      <c r="BE22" s="386"/>
      <c r="BF22" s="386"/>
      <c r="BG22" s="386"/>
      <c r="BH22" s="386"/>
      <c r="BI22" s="386"/>
      <c r="BJ22" s="387"/>
      <c r="BK22" s="390"/>
      <c r="BL22" s="386"/>
      <c r="BM22" s="386"/>
      <c r="BN22" s="386"/>
      <c r="BO22" s="386"/>
      <c r="BP22" s="386"/>
      <c r="BQ22" s="386"/>
      <c r="BR22" s="386"/>
      <c r="BS22" s="386"/>
      <c r="BT22" s="386"/>
      <c r="BU22" s="386"/>
      <c r="BV22" s="386"/>
      <c r="BW22" s="386"/>
      <c r="BX22" s="386"/>
      <c r="BY22" s="386"/>
      <c r="BZ22" s="386"/>
      <c r="CA22" s="386"/>
      <c r="CB22" s="386"/>
      <c r="CC22" s="391"/>
    </row>
    <row r="23" spans="1:82" ht="3" customHeight="1" x14ac:dyDescent="0.25">
      <c r="A23" s="248"/>
      <c r="B23" s="52"/>
      <c r="C23" s="52"/>
      <c r="D23" s="52"/>
      <c r="E23" s="52"/>
      <c r="F23" s="52"/>
      <c r="G23" s="52"/>
      <c r="H23" s="52"/>
      <c r="I23" s="52"/>
      <c r="J23" s="52"/>
      <c r="K23" s="52"/>
      <c r="L23" s="52"/>
      <c r="M23" s="52"/>
      <c r="N23" s="52"/>
      <c r="O23" s="52"/>
      <c r="P23" s="52"/>
      <c r="Q23" s="52"/>
      <c r="R23" s="52"/>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249"/>
    </row>
    <row r="24" spans="1:82" ht="18" customHeight="1" x14ac:dyDescent="0.3">
      <c r="A24" s="397" t="s">
        <v>605</v>
      </c>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9"/>
      <c r="AG24" s="51"/>
      <c r="AH24" s="400" t="s">
        <v>352</v>
      </c>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2"/>
    </row>
    <row r="25" spans="1:82" ht="17.100000000000001" customHeight="1" x14ac:dyDescent="0.25">
      <c r="A25" s="250">
        <v>1</v>
      </c>
      <c r="B25" s="392" t="s">
        <v>781</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4"/>
      <c r="AG25" s="51"/>
      <c r="AH25" s="56" t="s">
        <v>606</v>
      </c>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395">
        <v>14046212</v>
      </c>
      <c r="BQ25" s="395"/>
      <c r="BR25" s="395"/>
      <c r="BS25" s="395"/>
      <c r="BT25" s="395"/>
      <c r="BU25" s="395"/>
      <c r="BV25" s="395"/>
      <c r="BW25" s="395"/>
      <c r="BX25" s="395"/>
      <c r="BY25" s="395"/>
      <c r="BZ25" s="395"/>
      <c r="CA25" s="395"/>
      <c r="CB25" s="395"/>
      <c r="CC25" s="396"/>
    </row>
    <row r="26" spans="1:82" ht="17.100000000000001" customHeight="1" x14ac:dyDescent="0.25">
      <c r="A26" s="251">
        <v>2</v>
      </c>
      <c r="B26" s="392" t="s">
        <v>782</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4"/>
      <c r="AG26" s="51"/>
      <c r="AH26" s="56" t="s">
        <v>607</v>
      </c>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395">
        <v>7122600</v>
      </c>
      <c r="BQ26" s="395"/>
      <c r="BR26" s="395"/>
      <c r="BS26" s="395"/>
      <c r="BT26" s="395"/>
      <c r="BU26" s="395"/>
      <c r="BV26" s="395"/>
      <c r="BW26" s="395"/>
      <c r="BX26" s="395"/>
      <c r="BY26" s="395"/>
      <c r="BZ26" s="395"/>
      <c r="CA26" s="395"/>
      <c r="CB26" s="395"/>
      <c r="CC26" s="396"/>
    </row>
    <row r="27" spans="1:82" ht="17.100000000000001" customHeight="1" x14ac:dyDescent="0.25">
      <c r="A27" s="251">
        <v>3</v>
      </c>
      <c r="B27" s="392" t="s">
        <v>783</v>
      </c>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c r="AG27" s="51"/>
      <c r="AH27" s="56" t="s">
        <v>608</v>
      </c>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395">
        <v>2974000</v>
      </c>
      <c r="BQ27" s="395"/>
      <c r="BR27" s="395"/>
      <c r="BS27" s="395"/>
      <c r="BT27" s="395"/>
      <c r="BU27" s="395"/>
      <c r="BV27" s="395"/>
      <c r="BW27" s="395"/>
      <c r="BX27" s="395"/>
      <c r="BY27" s="395"/>
      <c r="BZ27" s="395"/>
      <c r="CA27" s="395"/>
      <c r="CB27" s="395"/>
      <c r="CC27" s="396"/>
    </row>
    <row r="28" spans="1:82" ht="18.75" customHeight="1" x14ac:dyDescent="0.3">
      <c r="A28" s="251">
        <v>4</v>
      </c>
      <c r="B28" s="392" t="s">
        <v>784</v>
      </c>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4"/>
      <c r="AG28" s="51"/>
      <c r="AH28" s="405" t="s">
        <v>609</v>
      </c>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395">
        <v>1005000</v>
      </c>
      <c r="BQ28" s="395"/>
      <c r="BR28" s="395"/>
      <c r="BS28" s="395"/>
      <c r="BT28" s="395"/>
      <c r="BU28" s="395"/>
      <c r="BV28" s="395"/>
      <c r="BW28" s="395"/>
      <c r="BX28" s="395"/>
      <c r="BY28" s="395"/>
      <c r="BZ28" s="395"/>
      <c r="CA28" s="395"/>
      <c r="CB28" s="395"/>
      <c r="CC28" s="396"/>
    </row>
    <row r="29" spans="1:82" ht="21" customHeight="1" x14ac:dyDescent="0.25">
      <c r="A29" s="251">
        <v>5</v>
      </c>
      <c r="B29" s="392" t="s">
        <v>785</v>
      </c>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4"/>
      <c r="AG29" s="51"/>
      <c r="AH29" s="56" t="s">
        <v>610</v>
      </c>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395">
        <v>117000</v>
      </c>
      <c r="BQ29" s="395"/>
      <c r="BR29" s="395"/>
      <c r="BS29" s="395"/>
      <c r="BT29" s="395"/>
      <c r="BU29" s="395"/>
      <c r="BV29" s="395"/>
      <c r="BW29" s="395"/>
      <c r="BX29" s="395"/>
      <c r="BY29" s="395"/>
      <c r="BZ29" s="395"/>
      <c r="CA29" s="395"/>
      <c r="CB29" s="395"/>
      <c r="CC29" s="396"/>
    </row>
    <row r="30" spans="1:82" ht="17.100000000000001" customHeight="1" x14ac:dyDescent="0.25">
      <c r="A30" s="251">
        <v>6</v>
      </c>
      <c r="B30" s="392" t="s">
        <v>786</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4"/>
      <c r="AG30" s="51"/>
      <c r="AH30" s="56" t="s">
        <v>611</v>
      </c>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395">
        <v>2760091</v>
      </c>
      <c r="BQ30" s="395"/>
      <c r="BR30" s="395"/>
      <c r="BS30" s="395"/>
      <c r="BT30" s="395"/>
      <c r="BU30" s="395"/>
      <c r="BV30" s="395"/>
      <c r="BW30" s="395"/>
      <c r="BX30" s="395"/>
      <c r="BY30" s="395"/>
      <c r="BZ30" s="395"/>
      <c r="CA30" s="395"/>
      <c r="CB30" s="395"/>
      <c r="CC30" s="396"/>
    </row>
    <row r="31" spans="1:82" ht="17.100000000000001" customHeight="1" x14ac:dyDescent="0.25">
      <c r="A31" s="251">
        <v>7</v>
      </c>
      <c r="B31" s="410" t="s">
        <v>344</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51"/>
      <c r="AH31" s="56" t="s">
        <v>612</v>
      </c>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395">
        <v>0</v>
      </c>
      <c r="BQ31" s="395"/>
      <c r="BR31" s="395"/>
      <c r="BS31" s="395"/>
      <c r="BT31" s="395"/>
      <c r="BU31" s="395"/>
      <c r="BV31" s="395"/>
      <c r="BW31" s="395"/>
      <c r="BX31" s="395"/>
      <c r="BY31" s="395"/>
      <c r="BZ31" s="395"/>
      <c r="CA31" s="395"/>
      <c r="CB31" s="395"/>
      <c r="CC31" s="396"/>
    </row>
    <row r="32" spans="1:82" ht="17.100000000000001" customHeight="1" x14ac:dyDescent="0.25">
      <c r="A32" s="251">
        <v>8</v>
      </c>
      <c r="B32" s="410" t="s">
        <v>787</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51"/>
      <c r="AH32" s="56" t="s">
        <v>666</v>
      </c>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395">
        <v>0</v>
      </c>
      <c r="BQ32" s="395"/>
      <c r="BR32" s="395"/>
      <c r="BS32" s="395"/>
      <c r="BT32" s="395"/>
      <c r="BU32" s="395"/>
      <c r="BV32" s="395"/>
      <c r="BW32" s="395"/>
      <c r="BX32" s="395"/>
      <c r="BY32" s="395"/>
      <c r="BZ32" s="395"/>
      <c r="CA32" s="395"/>
      <c r="CB32" s="395"/>
      <c r="CC32" s="396"/>
    </row>
    <row r="33" spans="1:81" ht="17.100000000000001" customHeight="1" x14ac:dyDescent="0.25">
      <c r="A33" s="251">
        <v>9</v>
      </c>
      <c r="B33" s="410" t="s">
        <v>788</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51"/>
      <c r="AH33" s="56" t="s">
        <v>613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395">
        <v>995555.56</v>
      </c>
      <c r="BQ33" s="395"/>
      <c r="BR33" s="395"/>
      <c r="BS33" s="395"/>
      <c r="BT33" s="395"/>
      <c r="BU33" s="395"/>
      <c r="BV33" s="395"/>
      <c r="BW33" s="395"/>
      <c r="BX33" s="395"/>
      <c r="BY33" s="395"/>
      <c r="BZ33" s="395"/>
      <c r="CA33" s="395"/>
      <c r="CB33" s="395"/>
      <c r="CC33" s="396"/>
    </row>
    <row r="34" spans="1:81" ht="17.100000000000001" customHeight="1" x14ac:dyDescent="0.3">
      <c r="A34" s="252">
        <v>10</v>
      </c>
      <c r="B34" s="410" t="s">
        <v>789</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57"/>
      <c r="AH34" s="411" t="s">
        <v>614</v>
      </c>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3">
        <f>SUM(BP25:CC33)</f>
        <v>29020458.559999999</v>
      </c>
      <c r="BQ34" s="413"/>
      <c r="BR34" s="413"/>
      <c r="BS34" s="413"/>
      <c r="BT34" s="413"/>
      <c r="BU34" s="413"/>
      <c r="BV34" s="413"/>
      <c r="BW34" s="413"/>
      <c r="BX34" s="413"/>
      <c r="BY34" s="413"/>
      <c r="BZ34" s="413"/>
      <c r="CA34" s="413"/>
      <c r="CB34" s="413"/>
      <c r="CC34" s="414"/>
    </row>
    <row r="35" spans="1:81" ht="17.100000000000001" customHeight="1" thickBot="1" x14ac:dyDescent="0.3">
      <c r="A35" s="253">
        <v>11</v>
      </c>
      <c r="B35" s="407" t="s">
        <v>790</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9"/>
      <c r="AG35" s="254"/>
      <c r="AH35" s="255"/>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6"/>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AU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zoomScale="90" zoomScaleNormal="90" zoomScalePageLayoutView="90" workbookViewId="0">
      <selection activeCell="BP25" sqref="BP25:CC25"/>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339" t="s">
        <v>667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1"/>
    </row>
    <row r="2" spans="1:81" ht="15"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4"/>
    </row>
    <row r="3" spans="1:81" ht="27.75" customHeight="1" x14ac:dyDescent="0.25">
      <c r="A3" s="365" t="str">
        <f>'[1]Objetivos PMD'!B3</f>
        <v>Municipio:  San Cristóbal de la Barranca, Jalisco</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8"/>
    </row>
    <row r="4" spans="1:81" ht="6" customHeight="1" x14ac:dyDescent="0.25">
      <c r="A4" s="24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245"/>
    </row>
    <row r="5" spans="1:81" s="2" customFormat="1" ht="18.75" x14ac:dyDescent="0.3">
      <c r="A5" s="257" t="s">
        <v>599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9"/>
      <c r="AL5" s="279"/>
      <c r="AM5" s="260" t="s">
        <v>598</v>
      </c>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61"/>
    </row>
    <row r="6" spans="1:81" s="2" customFormat="1" ht="35.25" customHeight="1" x14ac:dyDescent="0.25">
      <c r="A6" s="345" t="s">
        <v>652</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7"/>
      <c r="AL6" s="279"/>
      <c r="AM6" s="424" t="s">
        <v>791</v>
      </c>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6"/>
    </row>
    <row r="7" spans="1:81" ht="6" customHeight="1" x14ac:dyDescent="0.25">
      <c r="A7" s="24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46"/>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245"/>
    </row>
    <row r="8" spans="1:81" ht="38.25" customHeight="1" x14ac:dyDescent="0.3">
      <c r="A8" s="262" t="s">
        <v>615</v>
      </c>
      <c r="B8" s="263"/>
      <c r="C8" s="263"/>
      <c r="D8" s="263"/>
      <c r="E8" s="263"/>
      <c r="F8" s="263"/>
      <c r="G8" s="263"/>
      <c r="H8" s="263"/>
      <c r="I8" s="263"/>
      <c r="J8" s="263"/>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2"/>
    </row>
    <row r="9" spans="1:81" ht="18.75" x14ac:dyDescent="0.25">
      <c r="A9" s="53" t="s">
        <v>351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53" t="s">
        <v>665</v>
      </c>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246"/>
    </row>
    <row r="10" spans="1:81" x14ac:dyDescent="0.25">
      <c r="A10" s="353" t="s">
        <v>792</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c r="AM10" s="359" t="s">
        <v>793</v>
      </c>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1"/>
    </row>
    <row r="11" spans="1:81" x14ac:dyDescent="0.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5"/>
      <c r="AM11" s="359"/>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1"/>
    </row>
    <row r="12" spans="1:81" x14ac:dyDescent="0.25">
      <c r="A12" s="35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5"/>
      <c r="AM12" s="359"/>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1"/>
    </row>
    <row r="13" spans="1:81" ht="18.75" x14ac:dyDescent="0.25">
      <c r="A13" s="353"/>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c r="AM13" s="54" t="s">
        <v>597</v>
      </c>
      <c r="AN13" s="5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247"/>
    </row>
    <row r="14" spans="1:81" x14ac:dyDescent="0.25">
      <c r="A14" s="353"/>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c r="AM14" s="359" t="s">
        <v>794</v>
      </c>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1"/>
    </row>
    <row r="15" spans="1:81" x14ac:dyDescent="0.25">
      <c r="A15" s="356"/>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c r="AM15" s="362"/>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4"/>
    </row>
    <row r="16" spans="1:81" ht="6" customHeight="1" x14ac:dyDescent="0.25">
      <c r="A16" s="24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245"/>
    </row>
    <row r="17" spans="1:82" ht="23.25" customHeight="1" x14ac:dyDescent="0.3">
      <c r="A17" s="264" t="s">
        <v>600</v>
      </c>
      <c r="B17" s="265"/>
      <c r="C17" s="265"/>
      <c r="D17" s="265"/>
      <c r="E17" s="265"/>
      <c r="F17" s="265"/>
      <c r="G17" s="265"/>
      <c r="H17" s="265"/>
      <c r="I17" s="265"/>
      <c r="J17" s="265"/>
      <c r="K17" s="265"/>
      <c r="L17" s="265"/>
      <c r="M17" s="265"/>
      <c r="N17" s="427" t="s">
        <v>795</v>
      </c>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8"/>
      <c r="BK17" s="266" t="s">
        <v>601</v>
      </c>
      <c r="BL17" s="267"/>
      <c r="BM17" s="268"/>
      <c r="BN17" s="268"/>
      <c r="BO17" s="268"/>
      <c r="BP17" s="268"/>
      <c r="BQ17" s="268"/>
      <c r="BR17" s="268"/>
      <c r="BS17" s="268"/>
      <c r="BT17" s="268"/>
      <c r="BU17" s="268"/>
      <c r="BV17" s="268"/>
      <c r="BW17" s="268"/>
      <c r="BX17" s="268"/>
      <c r="BY17" s="268"/>
      <c r="BZ17" s="268"/>
      <c r="CA17" s="268"/>
      <c r="CB17" s="268"/>
      <c r="CC17" s="269"/>
      <c r="CD17" s="47"/>
    </row>
    <row r="18" spans="1:82" ht="22.5" customHeight="1" x14ac:dyDescent="0.3">
      <c r="A18" s="270"/>
      <c r="B18" s="271"/>
      <c r="C18" s="271"/>
      <c r="D18" s="271"/>
      <c r="E18" s="271"/>
      <c r="F18" s="271"/>
      <c r="G18" s="271"/>
      <c r="H18" s="271"/>
      <c r="I18" s="271"/>
      <c r="J18" s="271"/>
      <c r="K18" s="271"/>
      <c r="L18" s="271"/>
      <c r="M18" s="271"/>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30"/>
      <c r="BK18" s="272"/>
      <c r="BL18" s="371" t="s">
        <v>769</v>
      </c>
      <c r="BM18" s="371"/>
      <c r="BN18" s="371"/>
      <c r="BO18" s="371"/>
      <c r="BP18" s="371"/>
      <c r="BQ18" s="371"/>
      <c r="BR18" s="371"/>
      <c r="BS18" s="371"/>
      <c r="BT18" s="371"/>
      <c r="BU18" s="371"/>
      <c r="BV18" s="371"/>
      <c r="BW18" s="371"/>
      <c r="BX18" s="371"/>
      <c r="BY18" s="371"/>
      <c r="BZ18" s="371"/>
      <c r="CA18" s="371"/>
      <c r="CB18" s="371"/>
      <c r="CC18" s="372"/>
      <c r="CD18" s="47"/>
    </row>
    <row r="19" spans="1:82" ht="5.25" customHeight="1" x14ac:dyDescent="0.25">
      <c r="A19" s="373"/>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5"/>
    </row>
    <row r="20" spans="1:82" ht="18.75" customHeight="1" x14ac:dyDescent="0.3">
      <c r="A20" s="264" t="s">
        <v>602</v>
      </c>
      <c r="B20" s="265"/>
      <c r="C20" s="265"/>
      <c r="D20" s="265"/>
      <c r="E20" s="265"/>
      <c r="F20" s="265"/>
      <c r="G20" s="265"/>
      <c r="H20" s="265"/>
      <c r="I20" s="265"/>
      <c r="J20" s="265"/>
      <c r="K20" s="265"/>
      <c r="L20" s="265"/>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7"/>
      <c r="AX20" s="273" t="s">
        <v>603</v>
      </c>
      <c r="AY20" s="274"/>
      <c r="AZ20" s="274"/>
      <c r="BA20" s="274"/>
      <c r="BB20" s="274"/>
      <c r="BC20" s="274"/>
      <c r="BD20" s="274"/>
      <c r="BE20" s="274"/>
      <c r="BF20" s="274"/>
      <c r="BG20" s="274"/>
      <c r="BH20" s="274"/>
      <c r="BI20" s="274"/>
      <c r="BJ20" s="275"/>
      <c r="BK20" s="276" t="s">
        <v>604</v>
      </c>
      <c r="BL20" s="267"/>
      <c r="BM20" s="268"/>
      <c r="BN20" s="268"/>
      <c r="BO20" s="268"/>
      <c r="BP20" s="268"/>
      <c r="BQ20" s="268"/>
      <c r="BR20" s="268"/>
      <c r="BS20" s="268"/>
      <c r="BT20" s="268"/>
      <c r="BU20" s="268"/>
      <c r="BV20" s="268"/>
      <c r="BW20" s="268"/>
      <c r="BX20" s="268"/>
      <c r="BY20" s="268"/>
      <c r="BZ20" s="268"/>
      <c r="CA20" s="268"/>
      <c r="CB20" s="268"/>
      <c r="CC20" s="269"/>
      <c r="CD20" s="47"/>
    </row>
    <row r="21" spans="1:82" ht="18.75" customHeight="1" x14ac:dyDescent="0.3">
      <c r="A21" s="378" t="s">
        <v>796</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80"/>
      <c r="AX21" s="384" t="s">
        <v>797</v>
      </c>
      <c r="AY21" s="384"/>
      <c r="AZ21" s="384"/>
      <c r="BA21" s="384"/>
      <c r="BB21" s="384"/>
      <c r="BC21" s="384"/>
      <c r="BD21" s="384"/>
      <c r="BE21" s="384"/>
      <c r="BF21" s="384"/>
      <c r="BG21" s="384"/>
      <c r="BH21" s="384"/>
      <c r="BI21" s="384"/>
      <c r="BJ21" s="385"/>
      <c r="BK21" s="431" t="s">
        <v>682</v>
      </c>
      <c r="BL21" s="432"/>
      <c r="BM21" s="432"/>
      <c r="BN21" s="432"/>
      <c r="BO21" s="432"/>
      <c r="BP21" s="432"/>
      <c r="BQ21" s="432"/>
      <c r="BR21" s="432"/>
      <c r="BS21" s="432"/>
      <c r="BT21" s="432"/>
      <c r="BU21" s="432"/>
      <c r="BV21" s="432"/>
      <c r="BW21" s="432"/>
      <c r="BX21" s="432"/>
      <c r="BY21" s="432"/>
      <c r="BZ21" s="432"/>
      <c r="CA21" s="432"/>
      <c r="CB21" s="432"/>
      <c r="CC21" s="433"/>
      <c r="CD21" s="47"/>
    </row>
    <row r="22" spans="1:82" ht="21" customHeight="1" x14ac:dyDescent="0.2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3"/>
      <c r="AX22" s="386"/>
      <c r="AY22" s="386"/>
      <c r="AZ22" s="386"/>
      <c r="BA22" s="386"/>
      <c r="BB22" s="386"/>
      <c r="BC22" s="386"/>
      <c r="BD22" s="386"/>
      <c r="BE22" s="386"/>
      <c r="BF22" s="386"/>
      <c r="BG22" s="386"/>
      <c r="BH22" s="386"/>
      <c r="BI22" s="386"/>
      <c r="BJ22" s="387"/>
      <c r="BK22" s="434"/>
      <c r="BL22" s="435"/>
      <c r="BM22" s="435"/>
      <c r="BN22" s="435"/>
      <c r="BO22" s="435"/>
      <c r="BP22" s="435"/>
      <c r="BQ22" s="435"/>
      <c r="BR22" s="435"/>
      <c r="BS22" s="435"/>
      <c r="BT22" s="435"/>
      <c r="BU22" s="435"/>
      <c r="BV22" s="435"/>
      <c r="BW22" s="435"/>
      <c r="BX22" s="435"/>
      <c r="BY22" s="435"/>
      <c r="BZ22" s="435"/>
      <c r="CA22" s="435"/>
      <c r="CB22" s="435"/>
      <c r="CC22" s="436"/>
    </row>
    <row r="23" spans="1:82" ht="3" customHeight="1" x14ac:dyDescent="0.25">
      <c r="A23" s="248"/>
      <c r="B23" s="52"/>
      <c r="C23" s="52"/>
      <c r="D23" s="52"/>
      <c r="E23" s="52"/>
      <c r="F23" s="52"/>
      <c r="G23" s="52"/>
      <c r="H23" s="52"/>
      <c r="I23" s="52"/>
      <c r="J23" s="52"/>
      <c r="K23" s="52"/>
      <c r="L23" s="52"/>
      <c r="M23" s="52"/>
      <c r="N23" s="52"/>
      <c r="O23" s="52"/>
      <c r="P23" s="52"/>
      <c r="Q23" s="52"/>
      <c r="R23" s="52"/>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249"/>
    </row>
    <row r="24" spans="1:82" ht="18" customHeight="1" x14ac:dyDescent="0.3">
      <c r="A24" s="397" t="s">
        <v>605</v>
      </c>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9"/>
      <c r="AG24" s="51"/>
      <c r="AH24" s="400" t="s">
        <v>352</v>
      </c>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2"/>
    </row>
    <row r="25" spans="1:82" ht="17.100000000000001" customHeight="1" x14ac:dyDescent="0.25">
      <c r="A25" s="250">
        <v>1</v>
      </c>
      <c r="B25" s="410" t="s">
        <v>784</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51"/>
      <c r="AH25" s="56" t="s">
        <v>606</v>
      </c>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403">
        <v>787889</v>
      </c>
      <c r="BQ25" s="403"/>
      <c r="BR25" s="403"/>
      <c r="BS25" s="403"/>
      <c r="BT25" s="403"/>
      <c r="BU25" s="403"/>
      <c r="BV25" s="403"/>
      <c r="BW25" s="403"/>
      <c r="BX25" s="403"/>
      <c r="BY25" s="403"/>
      <c r="BZ25" s="403"/>
      <c r="CA25" s="403"/>
      <c r="CB25" s="403"/>
      <c r="CC25" s="404"/>
    </row>
    <row r="26" spans="1:82" ht="17.100000000000001" customHeight="1" x14ac:dyDescent="0.25">
      <c r="A26" s="251">
        <v>2</v>
      </c>
      <c r="B26" s="392" t="s">
        <v>344</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4"/>
      <c r="AG26" s="51"/>
      <c r="AH26" s="56" t="s">
        <v>607</v>
      </c>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395">
        <v>177000</v>
      </c>
      <c r="BQ26" s="395"/>
      <c r="BR26" s="395"/>
      <c r="BS26" s="395"/>
      <c r="BT26" s="395"/>
      <c r="BU26" s="395"/>
      <c r="BV26" s="395"/>
      <c r="BW26" s="395"/>
      <c r="BX26" s="395"/>
      <c r="BY26" s="395"/>
      <c r="BZ26" s="395"/>
      <c r="CA26" s="395"/>
      <c r="CB26" s="395"/>
      <c r="CC26" s="396"/>
    </row>
    <row r="27" spans="1:82" ht="17.100000000000001" customHeight="1" x14ac:dyDescent="0.25">
      <c r="A27" s="251">
        <v>3</v>
      </c>
      <c r="B27" s="392" t="s">
        <v>798</v>
      </c>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c r="AG27" s="51"/>
      <c r="AH27" s="56" t="s">
        <v>608</v>
      </c>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395">
        <v>160000</v>
      </c>
      <c r="BQ27" s="395"/>
      <c r="BR27" s="395"/>
      <c r="BS27" s="395"/>
      <c r="BT27" s="395"/>
      <c r="BU27" s="395"/>
      <c r="BV27" s="395"/>
      <c r="BW27" s="395"/>
      <c r="BX27" s="395"/>
      <c r="BY27" s="395"/>
      <c r="BZ27" s="395"/>
      <c r="CA27" s="395"/>
      <c r="CB27" s="395"/>
      <c r="CC27" s="396"/>
    </row>
    <row r="28" spans="1:82" ht="18.75" customHeight="1" x14ac:dyDescent="0.3">
      <c r="A28" s="251">
        <v>4</v>
      </c>
      <c r="B28" s="392"/>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4"/>
      <c r="AG28" s="51"/>
      <c r="AH28" s="405" t="s">
        <v>609</v>
      </c>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395">
        <v>0</v>
      </c>
      <c r="BQ28" s="395"/>
      <c r="BR28" s="395"/>
      <c r="BS28" s="395"/>
      <c r="BT28" s="395"/>
      <c r="BU28" s="395"/>
      <c r="BV28" s="395"/>
      <c r="BW28" s="395"/>
      <c r="BX28" s="395"/>
      <c r="BY28" s="395"/>
      <c r="BZ28" s="395"/>
      <c r="CA28" s="395"/>
      <c r="CB28" s="395"/>
      <c r="CC28" s="396"/>
    </row>
    <row r="29" spans="1:82" ht="21" customHeight="1" x14ac:dyDescent="0.25">
      <c r="A29" s="251">
        <v>5</v>
      </c>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4"/>
      <c r="AG29" s="51"/>
      <c r="AH29" s="56" t="s">
        <v>610</v>
      </c>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395">
        <v>70000</v>
      </c>
      <c r="BQ29" s="395"/>
      <c r="BR29" s="395"/>
      <c r="BS29" s="395"/>
      <c r="BT29" s="395"/>
      <c r="BU29" s="395"/>
      <c r="BV29" s="395"/>
      <c r="BW29" s="395"/>
      <c r="BX29" s="395"/>
      <c r="BY29" s="395"/>
      <c r="BZ29" s="395"/>
      <c r="CA29" s="395"/>
      <c r="CB29" s="395"/>
      <c r="CC29" s="396"/>
    </row>
    <row r="30" spans="1:82" ht="17.100000000000001" customHeight="1" x14ac:dyDescent="0.25">
      <c r="A30" s="251">
        <v>6</v>
      </c>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4"/>
      <c r="AG30" s="51"/>
      <c r="AH30" s="56" t="s">
        <v>611</v>
      </c>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395">
        <v>0</v>
      </c>
      <c r="BQ30" s="395"/>
      <c r="BR30" s="395"/>
      <c r="BS30" s="395"/>
      <c r="BT30" s="395"/>
      <c r="BU30" s="395"/>
      <c r="BV30" s="395"/>
      <c r="BW30" s="395"/>
      <c r="BX30" s="395"/>
      <c r="BY30" s="395"/>
      <c r="BZ30" s="395"/>
      <c r="CA30" s="395"/>
      <c r="CB30" s="395"/>
      <c r="CC30" s="396"/>
    </row>
    <row r="31" spans="1:82" ht="17.100000000000001" customHeight="1" x14ac:dyDescent="0.25">
      <c r="A31" s="251">
        <v>7</v>
      </c>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51"/>
      <c r="AH31" s="56" t="s">
        <v>612</v>
      </c>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395">
        <v>0</v>
      </c>
      <c r="BQ31" s="395"/>
      <c r="BR31" s="395"/>
      <c r="BS31" s="395"/>
      <c r="BT31" s="395"/>
      <c r="BU31" s="395"/>
      <c r="BV31" s="395"/>
      <c r="BW31" s="395"/>
      <c r="BX31" s="395"/>
      <c r="BY31" s="395"/>
      <c r="BZ31" s="395"/>
      <c r="CA31" s="395"/>
      <c r="CB31" s="395"/>
      <c r="CC31" s="396"/>
    </row>
    <row r="32" spans="1:82" ht="17.100000000000001" customHeight="1" x14ac:dyDescent="0.25">
      <c r="A32" s="251">
        <v>8</v>
      </c>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51"/>
      <c r="AH32" s="56" t="s">
        <v>666</v>
      </c>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395">
        <v>0</v>
      </c>
      <c r="BQ32" s="395"/>
      <c r="BR32" s="395"/>
      <c r="BS32" s="395"/>
      <c r="BT32" s="395"/>
      <c r="BU32" s="395"/>
      <c r="BV32" s="395"/>
      <c r="BW32" s="395"/>
      <c r="BX32" s="395"/>
      <c r="BY32" s="395"/>
      <c r="BZ32" s="395"/>
      <c r="CA32" s="395"/>
      <c r="CB32" s="395"/>
      <c r="CC32" s="396"/>
    </row>
    <row r="33" spans="1:81" ht="17.100000000000001" customHeight="1" x14ac:dyDescent="0.25">
      <c r="A33" s="251">
        <v>9</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51"/>
      <c r="AH33" s="56" t="s">
        <v>613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395">
        <v>0</v>
      </c>
      <c r="BQ33" s="395"/>
      <c r="BR33" s="395"/>
      <c r="BS33" s="395"/>
      <c r="BT33" s="395"/>
      <c r="BU33" s="395"/>
      <c r="BV33" s="395"/>
      <c r="BW33" s="395"/>
      <c r="BX33" s="395"/>
      <c r="BY33" s="395"/>
      <c r="BZ33" s="395"/>
      <c r="CA33" s="395"/>
      <c r="CB33" s="395"/>
      <c r="CC33" s="396"/>
    </row>
    <row r="34" spans="1:81" ht="17.100000000000001" customHeight="1" x14ac:dyDescent="0.3">
      <c r="A34" s="252">
        <v>10</v>
      </c>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57"/>
      <c r="AH34" s="411" t="s">
        <v>614</v>
      </c>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3">
        <f>SUM(BP25:CC33)</f>
        <v>1194889</v>
      </c>
      <c r="BQ34" s="413"/>
      <c r="BR34" s="413"/>
      <c r="BS34" s="413"/>
      <c r="BT34" s="413"/>
      <c r="BU34" s="413"/>
      <c r="BV34" s="413"/>
      <c r="BW34" s="413"/>
      <c r="BX34" s="413"/>
      <c r="BY34" s="413"/>
      <c r="BZ34" s="413"/>
      <c r="CA34" s="413"/>
      <c r="CB34" s="413"/>
      <c r="CC34" s="414"/>
    </row>
    <row r="35" spans="1:81" ht="17.100000000000001" customHeight="1" thickBot="1" x14ac:dyDescent="0.3">
      <c r="A35" s="253">
        <v>11</v>
      </c>
      <c r="B35" s="407"/>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9"/>
      <c r="AG35" s="254"/>
      <c r="AH35" s="255"/>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6"/>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AU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zoomScale="90" zoomScaleNormal="90" zoomScalePageLayoutView="90" workbookViewId="0">
      <selection activeCell="A21" sqref="A21:AW22"/>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339" t="s">
        <v>667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c r="BR1" s="340"/>
      <c r="BS1" s="340"/>
      <c r="BT1" s="340"/>
      <c r="BU1" s="340"/>
      <c r="BV1" s="340"/>
      <c r="BW1" s="340"/>
      <c r="BX1" s="340"/>
      <c r="BY1" s="340"/>
      <c r="BZ1" s="340"/>
      <c r="CA1" s="340"/>
      <c r="CB1" s="340"/>
      <c r="CC1" s="341"/>
    </row>
    <row r="2" spans="1:81" ht="15"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4"/>
    </row>
    <row r="3" spans="1:81" ht="27.75" customHeight="1" x14ac:dyDescent="0.25">
      <c r="A3" s="365" t="str">
        <f>'[1]Objetivos PMD'!B3</f>
        <v>Municipio:  San Cristóbal de la Barranca, Jalisco</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8"/>
    </row>
    <row r="4" spans="1:81" ht="6" customHeight="1" x14ac:dyDescent="0.25">
      <c r="A4" s="24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245"/>
    </row>
    <row r="5" spans="1:81" s="2" customFormat="1" ht="18.75" x14ac:dyDescent="0.3">
      <c r="A5" s="257" t="s">
        <v>599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9"/>
      <c r="AL5" s="45"/>
      <c r="AM5" s="260" t="s">
        <v>598</v>
      </c>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61"/>
    </row>
    <row r="6" spans="1:81" s="2" customFormat="1" ht="35.25" customHeight="1" x14ac:dyDescent="0.25">
      <c r="A6" s="345" t="s">
        <v>653</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7"/>
      <c r="AL6" s="45"/>
      <c r="AM6" s="437" t="s">
        <v>799</v>
      </c>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9"/>
    </row>
    <row r="7" spans="1:81" ht="6" customHeight="1" x14ac:dyDescent="0.25">
      <c r="A7" s="244"/>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46"/>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245"/>
    </row>
    <row r="8" spans="1:81" ht="38.25" customHeight="1" x14ac:dyDescent="0.3">
      <c r="A8" s="262" t="s">
        <v>615</v>
      </c>
      <c r="B8" s="263"/>
      <c r="C8" s="263"/>
      <c r="D8" s="263"/>
      <c r="E8" s="263"/>
      <c r="F8" s="263"/>
      <c r="G8" s="263"/>
      <c r="H8" s="263"/>
      <c r="I8" s="263"/>
      <c r="J8" s="263"/>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2"/>
    </row>
    <row r="9" spans="1:81" ht="18.75" x14ac:dyDescent="0.25">
      <c r="A9" s="53" t="s">
        <v>351</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9"/>
      <c r="AM9" s="53" t="s">
        <v>665</v>
      </c>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246"/>
    </row>
    <row r="10" spans="1:81" x14ac:dyDescent="0.25">
      <c r="A10" s="353" t="s">
        <v>800</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5"/>
      <c r="AM10" s="359" t="s">
        <v>801</v>
      </c>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1"/>
    </row>
    <row r="11" spans="1:81" x14ac:dyDescent="0.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5"/>
      <c r="AM11" s="359"/>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1"/>
    </row>
    <row r="12" spans="1:81" x14ac:dyDescent="0.25">
      <c r="A12" s="35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5"/>
      <c r="AM12" s="359"/>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1"/>
    </row>
    <row r="13" spans="1:81" ht="18.75" x14ac:dyDescent="0.25">
      <c r="A13" s="353"/>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c r="AM13" s="54" t="s">
        <v>597</v>
      </c>
      <c r="AN13" s="5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247"/>
    </row>
    <row r="14" spans="1:81" x14ac:dyDescent="0.25">
      <c r="A14" s="353"/>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c r="AM14" s="359" t="s">
        <v>802</v>
      </c>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1"/>
    </row>
    <row r="15" spans="1:81" x14ac:dyDescent="0.25">
      <c r="A15" s="356"/>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8"/>
      <c r="AM15" s="362"/>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4"/>
    </row>
    <row r="16" spans="1:81" ht="6" customHeight="1" x14ac:dyDescent="0.25">
      <c r="A16" s="24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245"/>
    </row>
    <row r="17" spans="1:82" ht="23.25" customHeight="1" x14ac:dyDescent="0.3">
      <c r="A17" s="264" t="s">
        <v>600</v>
      </c>
      <c r="B17" s="265"/>
      <c r="C17" s="265"/>
      <c r="D17" s="265"/>
      <c r="E17" s="265"/>
      <c r="F17" s="265"/>
      <c r="G17" s="265"/>
      <c r="H17" s="265"/>
      <c r="I17" s="265"/>
      <c r="J17" s="265"/>
      <c r="K17" s="265"/>
      <c r="L17" s="265"/>
      <c r="M17" s="265"/>
      <c r="N17" s="367" t="s">
        <v>768</v>
      </c>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8"/>
      <c r="BK17" s="266" t="s">
        <v>601</v>
      </c>
      <c r="BL17" s="267"/>
      <c r="BM17" s="268"/>
      <c r="BN17" s="268"/>
      <c r="BO17" s="268"/>
      <c r="BP17" s="268"/>
      <c r="BQ17" s="268"/>
      <c r="BR17" s="268"/>
      <c r="BS17" s="268"/>
      <c r="BT17" s="268"/>
      <c r="BU17" s="268"/>
      <c r="BV17" s="268"/>
      <c r="BW17" s="268"/>
      <c r="BX17" s="268"/>
      <c r="BY17" s="268"/>
      <c r="BZ17" s="268"/>
      <c r="CA17" s="268"/>
      <c r="CB17" s="268"/>
      <c r="CC17" s="269"/>
      <c r="CD17" s="47"/>
    </row>
    <row r="18" spans="1:82" ht="22.5" customHeight="1" x14ac:dyDescent="0.3">
      <c r="A18" s="270"/>
      <c r="B18" s="271"/>
      <c r="C18" s="271"/>
      <c r="D18" s="271"/>
      <c r="E18" s="271"/>
      <c r="F18" s="271"/>
      <c r="G18" s="271"/>
      <c r="H18" s="271"/>
      <c r="I18" s="271"/>
      <c r="J18" s="271"/>
      <c r="K18" s="271"/>
      <c r="L18" s="271"/>
      <c r="M18" s="271"/>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70"/>
      <c r="BK18" s="272"/>
      <c r="BL18" s="371" t="s">
        <v>769</v>
      </c>
      <c r="BM18" s="371"/>
      <c r="BN18" s="371"/>
      <c r="BO18" s="371"/>
      <c r="BP18" s="371"/>
      <c r="BQ18" s="371"/>
      <c r="BR18" s="371"/>
      <c r="BS18" s="371"/>
      <c r="BT18" s="371"/>
      <c r="BU18" s="371"/>
      <c r="BV18" s="371"/>
      <c r="BW18" s="371"/>
      <c r="BX18" s="371"/>
      <c r="BY18" s="371"/>
      <c r="BZ18" s="371"/>
      <c r="CA18" s="371"/>
      <c r="CB18" s="371"/>
      <c r="CC18" s="372"/>
      <c r="CD18" s="47"/>
    </row>
    <row r="19" spans="1:82" ht="5.25" customHeight="1" x14ac:dyDescent="0.25">
      <c r="A19" s="373"/>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5"/>
    </row>
    <row r="20" spans="1:82" ht="18.75" customHeight="1" x14ac:dyDescent="0.3">
      <c r="A20" s="264" t="s">
        <v>602</v>
      </c>
      <c r="B20" s="265"/>
      <c r="C20" s="265"/>
      <c r="D20" s="265"/>
      <c r="E20" s="265"/>
      <c r="F20" s="265"/>
      <c r="G20" s="265"/>
      <c r="H20" s="265"/>
      <c r="I20" s="265"/>
      <c r="J20" s="265"/>
      <c r="K20" s="265"/>
      <c r="L20" s="265"/>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7"/>
      <c r="AX20" s="273" t="s">
        <v>603</v>
      </c>
      <c r="AY20" s="274"/>
      <c r="AZ20" s="274"/>
      <c r="BA20" s="274"/>
      <c r="BB20" s="274"/>
      <c r="BC20" s="274"/>
      <c r="BD20" s="274"/>
      <c r="BE20" s="274"/>
      <c r="BF20" s="274"/>
      <c r="BG20" s="274"/>
      <c r="BH20" s="274"/>
      <c r="BI20" s="274"/>
      <c r="BJ20" s="275"/>
      <c r="BK20" s="276" t="s">
        <v>604</v>
      </c>
      <c r="BL20" s="267"/>
      <c r="BM20" s="268"/>
      <c r="BN20" s="268"/>
      <c r="BO20" s="268"/>
      <c r="BP20" s="268"/>
      <c r="BQ20" s="268"/>
      <c r="BR20" s="268"/>
      <c r="BS20" s="268"/>
      <c r="BT20" s="268"/>
      <c r="BU20" s="268"/>
      <c r="BV20" s="268"/>
      <c r="BW20" s="268"/>
      <c r="BX20" s="268"/>
      <c r="BY20" s="268"/>
      <c r="BZ20" s="268"/>
      <c r="CA20" s="268"/>
      <c r="CB20" s="268"/>
      <c r="CC20" s="269"/>
      <c r="CD20" s="47"/>
    </row>
    <row r="21" spans="1:82" ht="18.75" customHeight="1" x14ac:dyDescent="0.3">
      <c r="A21" s="378" t="s">
        <v>803</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80"/>
      <c r="AX21" s="384" t="s">
        <v>804</v>
      </c>
      <c r="AY21" s="384"/>
      <c r="AZ21" s="384"/>
      <c r="BA21" s="384"/>
      <c r="BB21" s="384"/>
      <c r="BC21" s="384"/>
      <c r="BD21" s="384"/>
      <c r="BE21" s="384"/>
      <c r="BF21" s="384"/>
      <c r="BG21" s="384"/>
      <c r="BH21" s="384"/>
      <c r="BI21" s="384"/>
      <c r="BJ21" s="385"/>
      <c r="BK21" s="431" t="s">
        <v>733</v>
      </c>
      <c r="BL21" s="432"/>
      <c r="BM21" s="432"/>
      <c r="BN21" s="432"/>
      <c r="BO21" s="432"/>
      <c r="BP21" s="432"/>
      <c r="BQ21" s="432"/>
      <c r="BR21" s="432"/>
      <c r="BS21" s="432"/>
      <c r="BT21" s="432"/>
      <c r="BU21" s="432"/>
      <c r="BV21" s="432"/>
      <c r="BW21" s="432"/>
      <c r="BX21" s="432"/>
      <c r="BY21" s="432"/>
      <c r="BZ21" s="432"/>
      <c r="CA21" s="432"/>
      <c r="CB21" s="432"/>
      <c r="CC21" s="433"/>
      <c r="CD21" s="47"/>
    </row>
    <row r="22" spans="1:82" ht="21" customHeight="1" x14ac:dyDescent="0.2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3"/>
      <c r="AX22" s="386"/>
      <c r="AY22" s="386"/>
      <c r="AZ22" s="386"/>
      <c r="BA22" s="386"/>
      <c r="BB22" s="386"/>
      <c r="BC22" s="386"/>
      <c r="BD22" s="386"/>
      <c r="BE22" s="386"/>
      <c r="BF22" s="386"/>
      <c r="BG22" s="386"/>
      <c r="BH22" s="386"/>
      <c r="BI22" s="386"/>
      <c r="BJ22" s="387"/>
      <c r="BK22" s="434"/>
      <c r="BL22" s="435"/>
      <c r="BM22" s="435"/>
      <c r="BN22" s="435"/>
      <c r="BO22" s="435"/>
      <c r="BP22" s="435"/>
      <c r="BQ22" s="435"/>
      <c r="BR22" s="435"/>
      <c r="BS22" s="435"/>
      <c r="BT22" s="435"/>
      <c r="BU22" s="435"/>
      <c r="BV22" s="435"/>
      <c r="BW22" s="435"/>
      <c r="BX22" s="435"/>
      <c r="BY22" s="435"/>
      <c r="BZ22" s="435"/>
      <c r="CA22" s="435"/>
      <c r="CB22" s="435"/>
      <c r="CC22" s="436"/>
    </row>
    <row r="23" spans="1:82" ht="3" customHeight="1" x14ac:dyDescent="0.25">
      <c r="A23" s="248"/>
      <c r="B23" s="52"/>
      <c r="C23" s="52"/>
      <c r="D23" s="52"/>
      <c r="E23" s="52"/>
      <c r="F23" s="52"/>
      <c r="G23" s="52"/>
      <c r="H23" s="52"/>
      <c r="I23" s="52"/>
      <c r="J23" s="52"/>
      <c r="K23" s="52"/>
      <c r="L23" s="52"/>
      <c r="M23" s="52"/>
      <c r="N23" s="52"/>
      <c r="O23" s="52"/>
      <c r="P23" s="52"/>
      <c r="Q23" s="52"/>
      <c r="R23" s="52"/>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249"/>
    </row>
    <row r="24" spans="1:82" ht="18" customHeight="1" x14ac:dyDescent="0.3">
      <c r="A24" s="397" t="s">
        <v>605</v>
      </c>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9"/>
      <c r="AG24" s="51"/>
      <c r="AH24" s="400" t="s">
        <v>352</v>
      </c>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2"/>
    </row>
    <row r="25" spans="1:82" ht="17.100000000000001" customHeight="1" x14ac:dyDescent="0.25">
      <c r="A25" s="250">
        <v>1</v>
      </c>
      <c r="B25" s="410" t="s">
        <v>344</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51"/>
      <c r="AH25" s="56" t="s">
        <v>606</v>
      </c>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403">
        <v>724703</v>
      </c>
      <c r="BQ25" s="403"/>
      <c r="BR25" s="403"/>
      <c r="BS25" s="403"/>
      <c r="BT25" s="403"/>
      <c r="BU25" s="403"/>
      <c r="BV25" s="403"/>
      <c r="BW25" s="403"/>
      <c r="BX25" s="403"/>
      <c r="BY25" s="403"/>
      <c r="BZ25" s="403"/>
      <c r="CA25" s="403"/>
      <c r="CB25" s="403"/>
      <c r="CC25" s="404"/>
    </row>
    <row r="26" spans="1:82" ht="17.100000000000001" customHeight="1" x14ac:dyDescent="0.25">
      <c r="A26" s="251">
        <v>2</v>
      </c>
      <c r="B26" s="392" t="s">
        <v>805</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4"/>
      <c r="AG26" s="51"/>
      <c r="AH26" s="56" t="s">
        <v>607</v>
      </c>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395">
        <v>140400</v>
      </c>
      <c r="BQ26" s="395"/>
      <c r="BR26" s="395"/>
      <c r="BS26" s="395"/>
      <c r="BT26" s="395"/>
      <c r="BU26" s="395"/>
      <c r="BV26" s="395"/>
      <c r="BW26" s="395"/>
      <c r="BX26" s="395"/>
      <c r="BY26" s="395"/>
      <c r="BZ26" s="395"/>
      <c r="CA26" s="395"/>
      <c r="CB26" s="395"/>
      <c r="CC26" s="396"/>
    </row>
    <row r="27" spans="1:82" ht="17.100000000000001" customHeight="1" x14ac:dyDescent="0.25">
      <c r="A27" s="251">
        <v>3</v>
      </c>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c r="AG27" s="51"/>
      <c r="AH27" s="56" t="s">
        <v>608</v>
      </c>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395">
        <v>52000</v>
      </c>
      <c r="BQ27" s="395"/>
      <c r="BR27" s="395"/>
      <c r="BS27" s="395"/>
      <c r="BT27" s="395"/>
      <c r="BU27" s="395"/>
      <c r="BV27" s="395"/>
      <c r="BW27" s="395"/>
      <c r="BX27" s="395"/>
      <c r="BY27" s="395"/>
      <c r="BZ27" s="395"/>
      <c r="CA27" s="395"/>
      <c r="CB27" s="395"/>
      <c r="CC27" s="396"/>
    </row>
    <row r="28" spans="1:82" ht="18.75" customHeight="1" x14ac:dyDescent="0.3">
      <c r="A28" s="251">
        <v>4</v>
      </c>
      <c r="B28" s="392"/>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4"/>
      <c r="AG28" s="51"/>
      <c r="AH28" s="405" t="s">
        <v>609</v>
      </c>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395">
        <v>0</v>
      </c>
      <c r="BQ28" s="395"/>
      <c r="BR28" s="395"/>
      <c r="BS28" s="395"/>
      <c r="BT28" s="395"/>
      <c r="BU28" s="395"/>
      <c r="BV28" s="395"/>
      <c r="BW28" s="395"/>
      <c r="BX28" s="395"/>
      <c r="BY28" s="395"/>
      <c r="BZ28" s="395"/>
      <c r="CA28" s="395"/>
      <c r="CB28" s="395"/>
      <c r="CC28" s="396"/>
    </row>
    <row r="29" spans="1:82" ht="21" customHeight="1" x14ac:dyDescent="0.25">
      <c r="A29" s="251">
        <v>5</v>
      </c>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4"/>
      <c r="AG29" s="51"/>
      <c r="AH29" s="56" t="s">
        <v>610</v>
      </c>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395">
        <v>0</v>
      </c>
      <c r="BQ29" s="395"/>
      <c r="BR29" s="395"/>
      <c r="BS29" s="395"/>
      <c r="BT29" s="395"/>
      <c r="BU29" s="395"/>
      <c r="BV29" s="395"/>
      <c r="BW29" s="395"/>
      <c r="BX29" s="395"/>
      <c r="BY29" s="395"/>
      <c r="BZ29" s="395"/>
      <c r="CA29" s="395"/>
      <c r="CB29" s="395"/>
      <c r="CC29" s="396"/>
    </row>
    <row r="30" spans="1:82" ht="17.100000000000001" customHeight="1" x14ac:dyDescent="0.25">
      <c r="A30" s="251">
        <v>6</v>
      </c>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4"/>
      <c r="AG30" s="51"/>
      <c r="AH30" s="56" t="s">
        <v>611</v>
      </c>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395">
        <v>0</v>
      </c>
      <c r="BQ30" s="395"/>
      <c r="BR30" s="395"/>
      <c r="BS30" s="395"/>
      <c r="BT30" s="395"/>
      <c r="BU30" s="395"/>
      <c r="BV30" s="395"/>
      <c r="BW30" s="395"/>
      <c r="BX30" s="395"/>
      <c r="BY30" s="395"/>
      <c r="BZ30" s="395"/>
      <c r="CA30" s="395"/>
      <c r="CB30" s="395"/>
      <c r="CC30" s="396"/>
    </row>
    <row r="31" spans="1:82" ht="17.100000000000001" customHeight="1" x14ac:dyDescent="0.25">
      <c r="A31" s="251">
        <v>7</v>
      </c>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51"/>
      <c r="AH31" s="56" t="s">
        <v>612</v>
      </c>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395">
        <v>0</v>
      </c>
      <c r="BQ31" s="395"/>
      <c r="BR31" s="395"/>
      <c r="BS31" s="395"/>
      <c r="BT31" s="395"/>
      <c r="BU31" s="395"/>
      <c r="BV31" s="395"/>
      <c r="BW31" s="395"/>
      <c r="BX31" s="395"/>
      <c r="BY31" s="395"/>
      <c r="BZ31" s="395"/>
      <c r="CA31" s="395"/>
      <c r="CB31" s="395"/>
      <c r="CC31" s="396"/>
    </row>
    <row r="32" spans="1:82" ht="17.100000000000001" customHeight="1" x14ac:dyDescent="0.25">
      <c r="A32" s="251">
        <v>8</v>
      </c>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51"/>
      <c r="AH32" s="56" t="s">
        <v>666</v>
      </c>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395">
        <v>0</v>
      </c>
      <c r="BQ32" s="395"/>
      <c r="BR32" s="395"/>
      <c r="BS32" s="395"/>
      <c r="BT32" s="395"/>
      <c r="BU32" s="395"/>
      <c r="BV32" s="395"/>
      <c r="BW32" s="395"/>
      <c r="BX32" s="395"/>
      <c r="BY32" s="395"/>
      <c r="BZ32" s="395"/>
      <c r="CA32" s="395"/>
      <c r="CB32" s="395"/>
      <c r="CC32" s="396"/>
    </row>
    <row r="33" spans="1:81" ht="17.100000000000001" customHeight="1" x14ac:dyDescent="0.25">
      <c r="A33" s="251">
        <v>9</v>
      </c>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51"/>
      <c r="AH33" s="56" t="s">
        <v>613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395"/>
      <c r="BQ33" s="395"/>
      <c r="BR33" s="395"/>
      <c r="BS33" s="395"/>
      <c r="BT33" s="395"/>
      <c r="BU33" s="395"/>
      <c r="BV33" s="395"/>
      <c r="BW33" s="395"/>
      <c r="BX33" s="395"/>
      <c r="BY33" s="395"/>
      <c r="BZ33" s="395"/>
      <c r="CA33" s="395"/>
      <c r="CB33" s="395"/>
      <c r="CC33" s="396"/>
    </row>
    <row r="34" spans="1:81" ht="17.100000000000001" customHeight="1" x14ac:dyDescent="0.3">
      <c r="A34" s="252">
        <v>10</v>
      </c>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57"/>
      <c r="AH34" s="411" t="s">
        <v>614</v>
      </c>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3">
        <f>SUM(BP25:CC33)</f>
        <v>917103</v>
      </c>
      <c r="BQ34" s="413"/>
      <c r="BR34" s="413"/>
      <c r="BS34" s="413"/>
      <c r="BT34" s="413"/>
      <c r="BU34" s="413"/>
      <c r="BV34" s="413"/>
      <c r="BW34" s="413"/>
      <c r="BX34" s="413"/>
      <c r="BY34" s="413"/>
      <c r="BZ34" s="413"/>
      <c r="CA34" s="413"/>
      <c r="CB34" s="413"/>
      <c r="CC34" s="414"/>
    </row>
    <row r="35" spans="1:81" ht="17.100000000000001" customHeight="1" thickBot="1" x14ac:dyDescent="0.3">
      <c r="A35" s="253">
        <v>11</v>
      </c>
      <c r="B35" s="407"/>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9"/>
      <c r="AG35" s="254"/>
      <c r="AH35" s="255"/>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6"/>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5:AF35"/>
    <mergeCell ref="B30:AF30"/>
    <mergeCell ref="BP30:CC30"/>
    <mergeCell ref="B31:AF31"/>
    <mergeCell ref="BP31:CC31"/>
    <mergeCell ref="B32:AF32"/>
    <mergeCell ref="BP32:CC32"/>
    <mergeCell ref="B33:AF33"/>
    <mergeCell ref="BP33:CC33"/>
    <mergeCell ref="B34:AF34"/>
    <mergeCell ref="AH34:BO34"/>
    <mergeCell ref="BP34:CC34"/>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N17:BJ18"/>
    <mergeCell ref="BL18:CC18"/>
    <mergeCell ref="A19:CC19"/>
    <mergeCell ref="M20:AW20"/>
    <mergeCell ref="A21:AW22"/>
    <mergeCell ref="AX21:BJ22"/>
    <mergeCell ref="BK21:CC22"/>
    <mergeCell ref="A1:CC2"/>
    <mergeCell ref="A6:AK6"/>
    <mergeCell ref="AM6:CC6"/>
    <mergeCell ref="K8:CC8"/>
    <mergeCell ref="A10:AL15"/>
    <mergeCell ref="AM10:CC12"/>
    <mergeCell ref="AM14:CC15"/>
    <mergeCell ref="A3:AU3"/>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50" zoomScale="110" zoomScaleNormal="110" workbookViewId="0">
      <selection activeCell="F69" sqref="F69"/>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42" customWidth="1"/>
    <col min="9" max="16384" width="11.42578125" style="42"/>
  </cols>
  <sheetData>
    <row r="1" spans="1:7" ht="30" customHeight="1" x14ac:dyDescent="0.2">
      <c r="A1" s="449" t="s">
        <v>669</v>
      </c>
      <c r="B1" s="450"/>
      <c r="C1" s="450"/>
      <c r="D1" s="450"/>
      <c r="E1" s="450"/>
      <c r="F1" s="450"/>
      <c r="G1" s="451"/>
    </row>
    <row r="2" spans="1:7" ht="27.75" customHeight="1" x14ac:dyDescent="0.2">
      <c r="A2" s="452" t="str">
        <f>'Objetivos PMD'!$B$3</f>
        <v>Municipio:  SAN CRISTOBAL DE LA BARRANCA, JALISCO.</v>
      </c>
      <c r="B2" s="453"/>
      <c r="C2" s="453"/>
      <c r="D2" s="453"/>
      <c r="E2" s="453"/>
      <c r="F2" s="453"/>
      <c r="G2" s="454"/>
    </row>
    <row r="3" spans="1:7" ht="17.25" customHeight="1" x14ac:dyDescent="0.2">
      <c r="A3" s="461" t="s">
        <v>4</v>
      </c>
      <c r="B3" s="461"/>
      <c r="C3" s="461"/>
      <c r="D3" s="461"/>
      <c r="E3" s="463" t="s">
        <v>670</v>
      </c>
      <c r="F3" s="463" t="s">
        <v>671</v>
      </c>
      <c r="G3" s="455" t="s">
        <v>672</v>
      </c>
    </row>
    <row r="4" spans="1:7" ht="15" customHeight="1" x14ac:dyDescent="0.2">
      <c r="A4" s="462"/>
      <c r="B4" s="462"/>
      <c r="C4" s="462"/>
      <c r="D4" s="462"/>
      <c r="E4" s="464"/>
      <c r="F4" s="464"/>
      <c r="G4" s="456"/>
    </row>
    <row r="5" spans="1:7" ht="21.75" customHeight="1" x14ac:dyDescent="0.2">
      <c r="A5" s="457" t="s">
        <v>5</v>
      </c>
      <c r="B5" s="458"/>
      <c r="C5" s="458"/>
      <c r="D5" s="458"/>
      <c r="E5" s="458"/>
      <c r="F5" s="458"/>
      <c r="G5" s="459"/>
    </row>
    <row r="6" spans="1:7" ht="15" customHeight="1" x14ac:dyDescent="0.2">
      <c r="A6" s="167">
        <v>1</v>
      </c>
      <c r="B6" s="460" t="s">
        <v>6</v>
      </c>
      <c r="C6" s="460"/>
      <c r="D6" s="460"/>
      <c r="E6" s="121">
        <f>SUM(E7:E14)</f>
        <v>801472</v>
      </c>
      <c r="F6" s="121">
        <f>SUM(F7:F14)</f>
        <v>849277</v>
      </c>
      <c r="G6" s="168">
        <f>F6/E6-1</f>
        <v>5.9646500439191952E-2</v>
      </c>
    </row>
    <row r="7" spans="1:7" ht="15" customHeight="1" x14ac:dyDescent="0.2">
      <c r="A7" s="169">
        <v>1.1000000000000001</v>
      </c>
      <c r="B7" s="441" t="s">
        <v>7</v>
      </c>
      <c r="C7" s="441"/>
      <c r="D7" s="441"/>
      <c r="E7" s="5">
        <v>2267</v>
      </c>
      <c r="F7" s="65">
        <v>2380</v>
      </c>
      <c r="G7" s="170">
        <f>F7/E7-1</f>
        <v>4.9845610939567742E-2</v>
      </c>
    </row>
    <row r="8" spans="1:7" ht="15" customHeight="1" x14ac:dyDescent="0.2">
      <c r="A8" s="169">
        <v>1.2</v>
      </c>
      <c r="B8" s="441" t="s">
        <v>8</v>
      </c>
      <c r="C8" s="441"/>
      <c r="D8" s="441"/>
      <c r="E8" s="5">
        <v>791842</v>
      </c>
      <c r="F8" s="65">
        <v>839166</v>
      </c>
      <c r="G8" s="170">
        <f t="shared" ref="G8:G26" si="0">F8/E8-1</f>
        <v>5.9764447958052136E-2</v>
      </c>
    </row>
    <row r="9" spans="1:7" ht="15" customHeight="1" x14ac:dyDescent="0.2">
      <c r="A9" s="169">
        <v>1.3</v>
      </c>
      <c r="B9" s="441" t="s">
        <v>9</v>
      </c>
      <c r="C9" s="441"/>
      <c r="D9" s="441"/>
      <c r="E9" s="6">
        <v>0</v>
      </c>
      <c r="F9" s="65">
        <f>'ESTIMACION DE INGRESOS'!$C$27</f>
        <v>0</v>
      </c>
      <c r="G9" s="170" t="e">
        <f t="shared" si="0"/>
        <v>#DIV/0!</v>
      </c>
    </row>
    <row r="10" spans="1:7" ht="15" customHeight="1" x14ac:dyDescent="0.2">
      <c r="A10" s="169">
        <v>1.4</v>
      </c>
      <c r="B10" s="441" t="s">
        <v>10</v>
      </c>
      <c r="C10" s="441"/>
      <c r="D10" s="441"/>
      <c r="E10" s="6">
        <v>0</v>
      </c>
      <c r="F10" s="65">
        <f>'ESTIMACION DE INGRESOS'!$C$28</f>
        <v>0</v>
      </c>
      <c r="G10" s="170" t="e">
        <f t="shared" si="0"/>
        <v>#DIV/0!</v>
      </c>
    </row>
    <row r="11" spans="1:7" ht="15" customHeight="1" x14ac:dyDescent="0.2">
      <c r="A11" s="169">
        <v>1.5</v>
      </c>
      <c r="B11" s="441" t="s">
        <v>11</v>
      </c>
      <c r="C11" s="441"/>
      <c r="D11" s="441"/>
      <c r="E11" s="6">
        <v>0</v>
      </c>
      <c r="F11" s="65">
        <f>'ESTIMACION DE INGRESOS'!$C$29</f>
        <v>0</v>
      </c>
      <c r="G11" s="170" t="e">
        <f t="shared" si="0"/>
        <v>#DIV/0!</v>
      </c>
    </row>
    <row r="12" spans="1:7" ht="15" customHeight="1" x14ac:dyDescent="0.2">
      <c r="A12" s="169">
        <v>1.6</v>
      </c>
      <c r="B12" s="441" t="s">
        <v>12</v>
      </c>
      <c r="C12" s="441"/>
      <c r="D12" s="441"/>
      <c r="E12" s="6">
        <v>0</v>
      </c>
      <c r="F12" s="65">
        <f>'ESTIMACION DE INGRESOS'!$C$30</f>
        <v>0</v>
      </c>
      <c r="G12" s="170" t="e">
        <f t="shared" si="0"/>
        <v>#DIV/0!</v>
      </c>
    </row>
    <row r="13" spans="1:7" ht="15" customHeight="1" x14ac:dyDescent="0.2">
      <c r="A13" s="169">
        <v>1.7</v>
      </c>
      <c r="B13" s="446" t="s">
        <v>13</v>
      </c>
      <c r="C13" s="447"/>
      <c r="D13" s="448"/>
      <c r="E13" s="5">
        <v>7363</v>
      </c>
      <c r="F13" s="65">
        <v>7731</v>
      </c>
      <c r="G13" s="170">
        <f t="shared" si="0"/>
        <v>4.9979627869075172E-2</v>
      </c>
    </row>
    <row r="14" spans="1:7" ht="15" customHeight="1" x14ac:dyDescent="0.2">
      <c r="A14" s="169">
        <v>1.8</v>
      </c>
      <c r="B14" s="446" t="s">
        <v>14</v>
      </c>
      <c r="C14" s="447"/>
      <c r="D14" s="448"/>
      <c r="E14" s="5">
        <v>0</v>
      </c>
      <c r="F14" s="65">
        <f>'ESTIMACION DE INGRESOS'!$C$44</f>
        <v>0</v>
      </c>
      <c r="G14" s="171" t="e">
        <f t="shared" si="0"/>
        <v>#DIV/0!</v>
      </c>
    </row>
    <row r="15" spans="1:7" ht="15" customHeight="1" x14ac:dyDescent="0.2">
      <c r="A15" s="172">
        <v>2</v>
      </c>
      <c r="B15" s="442" t="s">
        <v>15</v>
      </c>
      <c r="C15" s="442"/>
      <c r="D15" s="442"/>
      <c r="E15" s="122">
        <f>SUM(E16:E20)</f>
        <v>0</v>
      </c>
      <c r="F15" s="122">
        <f>SUM(F16:F20)</f>
        <v>0</v>
      </c>
      <c r="G15" s="173" t="e">
        <f t="shared" si="0"/>
        <v>#DIV/0!</v>
      </c>
    </row>
    <row r="16" spans="1:7" x14ac:dyDescent="0.2">
      <c r="A16" s="169">
        <v>2.1</v>
      </c>
      <c r="B16" s="446" t="s">
        <v>644</v>
      </c>
      <c r="C16" s="447"/>
      <c r="D16" s="448"/>
      <c r="E16" s="5">
        <v>0</v>
      </c>
      <c r="F16" s="65">
        <f>'ESTIMACION DE INGRESOS'!C49</f>
        <v>0</v>
      </c>
      <c r="G16" s="170" t="e">
        <f>F16/E16-1</f>
        <v>#DIV/0!</v>
      </c>
    </row>
    <row r="17" spans="1:7" ht="15" customHeight="1" x14ac:dyDescent="0.2">
      <c r="A17" s="169">
        <v>2.2000000000000002</v>
      </c>
      <c r="B17" s="446" t="s">
        <v>645</v>
      </c>
      <c r="C17" s="447"/>
      <c r="D17" s="448"/>
      <c r="E17" s="6">
        <v>0</v>
      </c>
      <c r="F17" s="65">
        <f>'ESTIMACION DE INGRESOS'!C50</f>
        <v>0</v>
      </c>
      <c r="G17" s="170" t="e">
        <f>F17/E17-1</f>
        <v>#DIV/0!</v>
      </c>
    </row>
    <row r="18" spans="1:7" ht="15" customHeight="1" x14ac:dyDescent="0.2">
      <c r="A18" s="169">
        <v>2.2999999999999998</v>
      </c>
      <c r="B18" s="446" t="s">
        <v>646</v>
      </c>
      <c r="C18" s="447"/>
      <c r="D18" s="448"/>
      <c r="E18" s="6">
        <v>0</v>
      </c>
      <c r="F18" s="65">
        <f>'ESTIMACION DE INGRESOS'!C51</f>
        <v>0</v>
      </c>
      <c r="G18" s="170" t="e">
        <f>F18/E18-1</f>
        <v>#DIV/0!</v>
      </c>
    </row>
    <row r="19" spans="1:7" ht="15" customHeight="1" x14ac:dyDescent="0.2">
      <c r="A19" s="169">
        <v>2.4</v>
      </c>
      <c r="B19" s="446" t="s">
        <v>647</v>
      </c>
      <c r="C19" s="447"/>
      <c r="D19" s="448"/>
      <c r="E19" s="5">
        <v>0</v>
      </c>
      <c r="F19" s="65">
        <f>'ESTIMACION DE INGRESOS'!C52</f>
        <v>0</v>
      </c>
      <c r="G19" s="170" t="e">
        <f>F19/E19-1</f>
        <v>#DIV/0!</v>
      </c>
    </row>
    <row r="20" spans="1:7" ht="15" customHeight="1" x14ac:dyDescent="0.2">
      <c r="A20" s="169">
        <v>2.5</v>
      </c>
      <c r="B20" s="446" t="s">
        <v>13</v>
      </c>
      <c r="C20" s="447"/>
      <c r="D20" s="448"/>
      <c r="E20" s="5">
        <v>0</v>
      </c>
      <c r="F20" s="65">
        <f>'ESTIMACION DE INGRESOS'!C53</f>
        <v>0</v>
      </c>
      <c r="G20" s="170" t="e">
        <f>F20/E20-1</f>
        <v>#DIV/0!</v>
      </c>
    </row>
    <row r="21" spans="1:7" ht="15" customHeight="1" x14ac:dyDescent="0.2">
      <c r="A21" s="172">
        <v>3</v>
      </c>
      <c r="B21" s="442" t="s">
        <v>16</v>
      </c>
      <c r="C21" s="442"/>
      <c r="D21" s="442"/>
      <c r="E21" s="122">
        <f>SUM(E22)</f>
        <v>0</v>
      </c>
      <c r="F21" s="122">
        <f>SUM(F22)</f>
        <v>0</v>
      </c>
      <c r="G21" s="174" t="e">
        <f t="shared" si="0"/>
        <v>#DIV/0!</v>
      </c>
    </row>
    <row r="22" spans="1:7" ht="15" customHeight="1" x14ac:dyDescent="0.2">
      <c r="A22" s="169">
        <v>3.1</v>
      </c>
      <c r="B22" s="441" t="s">
        <v>17</v>
      </c>
      <c r="C22" s="441"/>
      <c r="D22" s="441"/>
      <c r="E22" s="6">
        <v>0</v>
      </c>
      <c r="F22" s="65">
        <f>'ESTIMACION DE INGRESOS'!C55</f>
        <v>0</v>
      </c>
      <c r="G22" s="171" t="e">
        <f t="shared" si="0"/>
        <v>#DIV/0!</v>
      </c>
    </row>
    <row r="23" spans="1:7" ht="15" customHeight="1" x14ac:dyDescent="0.2">
      <c r="A23" s="172">
        <v>4</v>
      </c>
      <c r="B23" s="442" t="s">
        <v>18</v>
      </c>
      <c r="C23" s="442"/>
      <c r="D23" s="442"/>
      <c r="E23" s="122">
        <f>SUM(E24:E28)</f>
        <v>674749</v>
      </c>
      <c r="F23" s="122">
        <f>SUM(F24:F28)</f>
        <v>733432</v>
      </c>
      <c r="G23" s="174">
        <f t="shared" si="0"/>
        <v>8.697011777712893E-2</v>
      </c>
    </row>
    <row r="24" spans="1:7" x14ac:dyDescent="0.2">
      <c r="A24" s="169">
        <v>4.0999999999999996</v>
      </c>
      <c r="B24" s="440" t="s">
        <v>621</v>
      </c>
      <c r="C24" s="440"/>
      <c r="D24" s="440"/>
      <c r="E24" s="5">
        <v>62546</v>
      </c>
      <c r="F24" s="65">
        <v>77384</v>
      </c>
      <c r="G24" s="170">
        <f t="shared" si="0"/>
        <v>0.23723339622038186</v>
      </c>
    </row>
    <row r="25" spans="1:7" ht="15" customHeight="1" x14ac:dyDescent="0.2">
      <c r="A25" s="169">
        <v>4.2</v>
      </c>
      <c r="B25" s="440" t="s">
        <v>622</v>
      </c>
      <c r="C25" s="440"/>
      <c r="D25" s="440"/>
      <c r="E25" s="6">
        <v>0</v>
      </c>
      <c r="F25" s="65">
        <f>'ESTIMACION DE INGRESOS'!$C$79</f>
        <v>0</v>
      </c>
      <c r="G25" s="170" t="e">
        <f t="shared" si="0"/>
        <v>#DIV/0!</v>
      </c>
    </row>
    <row r="26" spans="1:7" ht="15" customHeight="1" x14ac:dyDescent="0.2">
      <c r="A26" s="169">
        <v>4.3</v>
      </c>
      <c r="B26" s="443" t="s">
        <v>623</v>
      </c>
      <c r="C26" s="444"/>
      <c r="D26" s="445"/>
      <c r="E26" s="6">
        <v>597543</v>
      </c>
      <c r="F26" s="65">
        <v>570913</v>
      </c>
      <c r="G26" s="170">
        <f t="shared" si="0"/>
        <v>-4.4565830408857643E-2</v>
      </c>
    </row>
    <row r="27" spans="1:7" ht="15" customHeight="1" x14ac:dyDescent="0.2">
      <c r="A27" s="169">
        <v>4.4000000000000004</v>
      </c>
      <c r="B27" s="440" t="s">
        <v>624</v>
      </c>
      <c r="C27" s="440"/>
      <c r="D27" s="440"/>
      <c r="E27" s="5">
        <v>6165</v>
      </c>
      <c r="F27" s="65">
        <v>76135</v>
      </c>
      <c r="G27" s="170">
        <f t="shared" ref="G27:G58" si="1">F27/E27-1</f>
        <v>11.349553933495539</v>
      </c>
    </row>
    <row r="28" spans="1:7" ht="15" customHeight="1" x14ac:dyDescent="0.2">
      <c r="A28" s="169">
        <v>4.5</v>
      </c>
      <c r="B28" s="440" t="s">
        <v>13</v>
      </c>
      <c r="C28" s="440"/>
      <c r="D28" s="440"/>
      <c r="E28" s="5">
        <v>8495</v>
      </c>
      <c r="F28" s="65">
        <v>9000</v>
      </c>
      <c r="G28" s="170">
        <f t="shared" si="1"/>
        <v>5.9446733372572114E-2</v>
      </c>
    </row>
    <row r="29" spans="1:7" ht="15" customHeight="1" x14ac:dyDescent="0.2">
      <c r="A29" s="172">
        <v>5</v>
      </c>
      <c r="B29" s="442" t="s">
        <v>19</v>
      </c>
      <c r="C29" s="442"/>
      <c r="D29" s="442"/>
      <c r="E29" s="122">
        <f>SUM(E30:E32)</f>
        <v>1392930</v>
      </c>
      <c r="F29" s="122">
        <f>SUM(F30:F32)</f>
        <v>1462577</v>
      </c>
      <c r="G29" s="174">
        <f t="shared" si="1"/>
        <v>5.0000358955582858E-2</v>
      </c>
    </row>
    <row r="30" spans="1:7" ht="15" customHeight="1" x14ac:dyDescent="0.2">
      <c r="A30" s="169">
        <v>5.0999999999999996</v>
      </c>
      <c r="B30" s="440" t="s">
        <v>625</v>
      </c>
      <c r="C30" s="440"/>
      <c r="D30" s="440"/>
      <c r="E30" s="5">
        <v>1392930</v>
      </c>
      <c r="F30" s="65">
        <v>1462577</v>
      </c>
      <c r="G30" s="170">
        <f t="shared" si="1"/>
        <v>5.0000358955582858E-2</v>
      </c>
    </row>
    <row r="31" spans="1:7" ht="15" customHeight="1" x14ac:dyDescent="0.2">
      <c r="A31" s="169">
        <v>5.2</v>
      </c>
      <c r="B31" s="440" t="s">
        <v>626</v>
      </c>
      <c r="C31" s="440"/>
      <c r="D31" s="440"/>
      <c r="E31" s="5">
        <v>0</v>
      </c>
      <c r="F31" s="65">
        <f>'ESTIMACION DE INGRESOS'!$C$203</f>
        <v>0</v>
      </c>
      <c r="G31" s="170" t="e">
        <f t="shared" si="1"/>
        <v>#DIV/0!</v>
      </c>
    </row>
    <row r="32" spans="1:7" ht="15" customHeight="1" x14ac:dyDescent="0.2">
      <c r="A32" s="169">
        <v>5.3</v>
      </c>
      <c r="B32" s="440" t="s">
        <v>13</v>
      </c>
      <c r="C32" s="440"/>
      <c r="D32" s="440"/>
      <c r="E32" s="5">
        <v>0</v>
      </c>
      <c r="F32" s="65">
        <f>'ESTIMACION DE INGRESOS'!$C$206</f>
        <v>0</v>
      </c>
      <c r="G32" s="170" t="e">
        <f t="shared" si="1"/>
        <v>#DIV/0!</v>
      </c>
    </row>
    <row r="33" spans="1:8" ht="15" customHeight="1" x14ac:dyDescent="0.2">
      <c r="A33" s="172">
        <v>6</v>
      </c>
      <c r="B33" s="442" t="s">
        <v>21</v>
      </c>
      <c r="C33" s="442"/>
      <c r="D33" s="442"/>
      <c r="E33" s="122">
        <f>SUM(E34:E37)</f>
        <v>32177</v>
      </c>
      <c r="F33" s="122">
        <f>SUM(F34:F37)</f>
        <v>33887</v>
      </c>
      <c r="G33" s="174">
        <f t="shared" si="1"/>
        <v>5.3143549740497953E-2</v>
      </c>
    </row>
    <row r="34" spans="1:8" ht="15" customHeight="1" x14ac:dyDescent="0.2">
      <c r="A34" s="169">
        <v>6.1</v>
      </c>
      <c r="B34" s="440" t="s">
        <v>627</v>
      </c>
      <c r="C34" s="440"/>
      <c r="D34" s="440"/>
      <c r="E34" s="5">
        <v>21962</v>
      </c>
      <c r="F34" s="65">
        <v>23058</v>
      </c>
      <c r="G34" s="170">
        <f t="shared" si="1"/>
        <v>4.9904380293233741E-2</v>
      </c>
    </row>
    <row r="35" spans="1:8" ht="15" customHeight="1" x14ac:dyDescent="0.2">
      <c r="A35" s="169">
        <v>6.2</v>
      </c>
      <c r="B35" s="440" t="s">
        <v>628</v>
      </c>
      <c r="C35" s="440"/>
      <c r="D35" s="440"/>
      <c r="E35" s="5">
        <v>0</v>
      </c>
      <c r="F35" s="65">
        <f>'ESTIMACION DE INGRESOS'!$C$225</f>
        <v>0</v>
      </c>
      <c r="G35" s="170" t="e">
        <f t="shared" si="1"/>
        <v>#DIV/0!</v>
      </c>
    </row>
    <row r="36" spans="1:8" ht="15" customHeight="1" x14ac:dyDescent="0.2">
      <c r="A36" s="169">
        <v>6.3</v>
      </c>
      <c r="B36" s="440" t="s">
        <v>629</v>
      </c>
      <c r="C36" s="440"/>
      <c r="D36" s="440"/>
      <c r="E36" s="5">
        <v>10215</v>
      </c>
      <c r="F36" s="65">
        <v>10829</v>
      </c>
      <c r="G36" s="170">
        <f t="shared" si="1"/>
        <v>6.0107684777288339E-2</v>
      </c>
    </row>
    <row r="37" spans="1:8" ht="15" customHeight="1" x14ac:dyDescent="0.2">
      <c r="A37" s="169">
        <v>6.4</v>
      </c>
      <c r="B37" s="440" t="s">
        <v>13</v>
      </c>
      <c r="C37" s="440"/>
      <c r="D37" s="440"/>
      <c r="E37" s="5">
        <v>0</v>
      </c>
      <c r="F37" s="65">
        <f>'ESTIMACION DE INGRESOS'!$C$229</f>
        <v>0</v>
      </c>
      <c r="G37" s="170" t="e">
        <f t="shared" si="1"/>
        <v>#DIV/0!</v>
      </c>
    </row>
    <row r="38" spans="1:8" x14ac:dyDescent="0.2">
      <c r="A38" s="172">
        <v>7</v>
      </c>
      <c r="B38" s="442" t="s">
        <v>23</v>
      </c>
      <c r="C38" s="442"/>
      <c r="D38" s="442"/>
      <c r="E38" s="122">
        <f>SUM(E39:E42)</f>
        <v>0</v>
      </c>
      <c r="F38" s="122">
        <f>SUM(F39:F43)</f>
        <v>0</v>
      </c>
      <c r="G38" s="174" t="e">
        <f t="shared" si="1"/>
        <v>#DIV/0!</v>
      </c>
    </row>
    <row r="39" spans="1:8" x14ac:dyDescent="0.2">
      <c r="A39" s="169">
        <v>7.1</v>
      </c>
      <c r="B39" s="440" t="s">
        <v>630</v>
      </c>
      <c r="C39" s="440"/>
      <c r="D39" s="440"/>
      <c r="E39" s="36">
        <v>0</v>
      </c>
      <c r="F39" s="65">
        <f>'ESTIMACION DE INGRESOS'!C233</f>
        <v>0</v>
      </c>
      <c r="G39" s="170" t="e">
        <f t="shared" si="1"/>
        <v>#DIV/0!</v>
      </c>
      <c r="H39" s="43"/>
    </row>
    <row r="40" spans="1:8" x14ac:dyDescent="0.2">
      <c r="A40" s="169">
        <v>7.2</v>
      </c>
      <c r="B40" s="440" t="s">
        <v>631</v>
      </c>
      <c r="C40" s="440"/>
      <c r="D40" s="440"/>
      <c r="E40" s="36">
        <v>0</v>
      </c>
      <c r="F40" s="65">
        <f>'ESTIMACION DE INGRESOS'!$C$234</f>
        <v>0</v>
      </c>
      <c r="G40" s="170" t="e">
        <f t="shared" si="1"/>
        <v>#DIV/0!</v>
      </c>
      <c r="H40" s="43"/>
    </row>
    <row r="41" spans="1:8" x14ac:dyDescent="0.2">
      <c r="A41" s="169">
        <v>7.3</v>
      </c>
      <c r="B41" s="440" t="s">
        <v>632</v>
      </c>
      <c r="C41" s="440"/>
      <c r="D41" s="440"/>
      <c r="E41" s="36">
        <v>0</v>
      </c>
      <c r="F41" s="65">
        <f>'ESTIMACION DE INGRESOS'!$C$236</f>
        <v>0</v>
      </c>
      <c r="G41" s="170" t="e">
        <f t="shared" si="1"/>
        <v>#DIV/0!</v>
      </c>
      <c r="H41" s="43"/>
    </row>
    <row r="42" spans="1:8" x14ac:dyDescent="0.2">
      <c r="A42" s="169">
        <v>7.4</v>
      </c>
      <c r="B42" s="440" t="s">
        <v>633</v>
      </c>
      <c r="C42" s="440"/>
      <c r="D42" s="440"/>
      <c r="E42" s="36">
        <v>0</v>
      </c>
      <c r="F42" s="65">
        <f>'ESTIMACION DE INGRESOS'!$C$238</f>
        <v>0</v>
      </c>
      <c r="G42" s="170" t="e">
        <f t="shared" si="1"/>
        <v>#DIV/0!</v>
      </c>
      <c r="H42" s="43"/>
    </row>
    <row r="43" spans="1:8" ht="30" customHeight="1" x14ac:dyDescent="0.2">
      <c r="A43" s="169">
        <v>7.9</v>
      </c>
      <c r="B43" s="443" t="s">
        <v>634</v>
      </c>
      <c r="C43" s="444"/>
      <c r="D43" s="445"/>
      <c r="E43" s="36">
        <v>0</v>
      </c>
      <c r="F43" s="65">
        <f>'ESTIMACION DE INGRESOS'!$C$240</f>
        <v>0</v>
      </c>
      <c r="G43" s="170" t="e">
        <f t="shared" si="1"/>
        <v>#DIV/0!</v>
      </c>
      <c r="H43" s="43"/>
    </row>
    <row r="44" spans="1:8" x14ac:dyDescent="0.2">
      <c r="A44" s="172">
        <v>8</v>
      </c>
      <c r="B44" s="442" t="s">
        <v>24</v>
      </c>
      <c r="C44" s="442"/>
      <c r="D44" s="442"/>
      <c r="E44" s="122">
        <f>SUM(E45:E47)</f>
        <v>27697978</v>
      </c>
      <c r="F44" s="122">
        <f>SUM(F45:F47)</f>
        <v>29082878</v>
      </c>
      <c r="G44" s="174">
        <f t="shared" si="1"/>
        <v>5.0000039714090283E-2</v>
      </c>
    </row>
    <row r="45" spans="1:8" x14ac:dyDescent="0.2">
      <c r="A45" s="169">
        <v>8.1</v>
      </c>
      <c r="B45" s="440" t="s">
        <v>25</v>
      </c>
      <c r="C45" s="440"/>
      <c r="D45" s="440"/>
      <c r="E45" s="5">
        <v>23397145</v>
      </c>
      <c r="F45" s="65">
        <v>24567003</v>
      </c>
      <c r="G45" s="170">
        <f t="shared" si="1"/>
        <v>5.0000032055192989E-2</v>
      </c>
    </row>
    <row r="46" spans="1:8" x14ac:dyDescent="0.2">
      <c r="A46" s="169">
        <v>8.1999999999999993</v>
      </c>
      <c r="B46" s="440" t="s">
        <v>26</v>
      </c>
      <c r="C46" s="440"/>
      <c r="D46" s="440"/>
      <c r="E46" s="5">
        <v>4300833</v>
      </c>
      <c r="F46" s="65">
        <v>4515875</v>
      </c>
      <c r="G46" s="170">
        <f t="shared" si="1"/>
        <v>5.0000081379584005E-2</v>
      </c>
    </row>
    <row r="47" spans="1:8" x14ac:dyDescent="0.2">
      <c r="A47" s="169">
        <v>8.3000000000000007</v>
      </c>
      <c r="B47" s="440" t="s">
        <v>27</v>
      </c>
      <c r="C47" s="440"/>
      <c r="D47" s="440"/>
      <c r="E47" s="5">
        <v>0</v>
      </c>
      <c r="F47" s="65">
        <f>'ESTIMACION DE INGRESOS'!$C$254</f>
        <v>0</v>
      </c>
      <c r="G47" s="170" t="e">
        <f t="shared" si="1"/>
        <v>#DIV/0!</v>
      </c>
    </row>
    <row r="48" spans="1:8" ht="12.75" customHeight="1" x14ac:dyDescent="0.2">
      <c r="A48" s="172">
        <v>9</v>
      </c>
      <c r="B48" s="442" t="s">
        <v>70</v>
      </c>
      <c r="C48" s="442"/>
      <c r="D48" s="442"/>
      <c r="E48" s="122">
        <f>SUM(E49:E54)</f>
        <v>0</v>
      </c>
      <c r="F48" s="122">
        <f>SUM(F49:F54)</f>
        <v>0</v>
      </c>
      <c r="G48" s="174" t="e">
        <f t="shared" si="1"/>
        <v>#DIV/0!</v>
      </c>
    </row>
    <row r="49" spans="1:7" x14ac:dyDescent="0.2">
      <c r="A49" s="169">
        <v>9.1</v>
      </c>
      <c r="B49" s="440" t="s">
        <v>635</v>
      </c>
      <c r="C49" s="440"/>
      <c r="D49" s="440"/>
      <c r="E49" s="5">
        <v>0</v>
      </c>
      <c r="F49" s="65">
        <f>'ESTIMACION DE INGRESOS'!C260</f>
        <v>0</v>
      </c>
      <c r="G49" s="170" t="e">
        <f t="shared" si="1"/>
        <v>#DIV/0!</v>
      </c>
    </row>
    <row r="50" spans="1:7" x14ac:dyDescent="0.2">
      <c r="A50" s="169">
        <v>9.1999999999999993</v>
      </c>
      <c r="B50" s="440" t="s">
        <v>72</v>
      </c>
      <c r="C50" s="440"/>
      <c r="D50" s="440"/>
      <c r="E50" s="6">
        <v>0</v>
      </c>
      <c r="F50" s="65">
        <f>'ESTIMACION DE INGRESOS'!$C$263</f>
        <v>0</v>
      </c>
      <c r="G50" s="170" t="e">
        <f t="shared" si="1"/>
        <v>#DIV/0!</v>
      </c>
    </row>
    <row r="51" spans="1:7" x14ac:dyDescent="0.2">
      <c r="A51" s="169">
        <v>9.3000000000000007</v>
      </c>
      <c r="B51" s="440" t="s">
        <v>636</v>
      </c>
      <c r="C51" s="440"/>
      <c r="D51" s="440"/>
      <c r="E51" s="6">
        <v>0</v>
      </c>
      <c r="F51" s="65">
        <f>'ESTIMACION DE INGRESOS'!$C$264</f>
        <v>0</v>
      </c>
      <c r="G51" s="170" t="e">
        <f t="shared" si="1"/>
        <v>#DIV/0!</v>
      </c>
    </row>
    <row r="52" spans="1:7" x14ac:dyDescent="0.2">
      <c r="A52" s="169">
        <v>9.4</v>
      </c>
      <c r="B52" s="440" t="s">
        <v>74</v>
      </c>
      <c r="C52" s="440"/>
      <c r="D52" s="440"/>
      <c r="E52" s="6">
        <v>0</v>
      </c>
      <c r="F52" s="65">
        <f>'ESTIMACION DE INGRESOS'!$C$269</f>
        <v>0</v>
      </c>
      <c r="G52" s="170" t="e">
        <f t="shared" si="1"/>
        <v>#DIV/0!</v>
      </c>
    </row>
    <row r="53" spans="1:7" x14ac:dyDescent="0.2">
      <c r="A53" s="169">
        <v>9.5</v>
      </c>
      <c r="B53" s="440" t="s">
        <v>75</v>
      </c>
      <c r="C53" s="440"/>
      <c r="D53" s="440"/>
      <c r="E53" s="6">
        <v>0</v>
      </c>
      <c r="F53" s="65">
        <f>'ESTIMACION DE INGRESOS'!$C$273</f>
        <v>0</v>
      </c>
      <c r="G53" s="170" t="e">
        <f t="shared" si="1"/>
        <v>#DIV/0!</v>
      </c>
    </row>
    <row r="54" spans="1:7" x14ac:dyDescent="0.2">
      <c r="A54" s="169">
        <v>9.6</v>
      </c>
      <c r="B54" s="440" t="s">
        <v>76</v>
      </c>
      <c r="C54" s="440"/>
      <c r="D54" s="440"/>
      <c r="E54" s="6">
        <v>0</v>
      </c>
      <c r="F54" s="65">
        <f>'ESTIMACION DE INGRESOS'!$C$274</f>
        <v>0</v>
      </c>
      <c r="G54" s="175" t="e">
        <f t="shared" si="1"/>
        <v>#DIV/0!</v>
      </c>
    </row>
    <row r="55" spans="1:7" x14ac:dyDescent="0.2">
      <c r="A55" s="172" t="s">
        <v>353</v>
      </c>
      <c r="B55" s="442" t="s">
        <v>28</v>
      </c>
      <c r="C55" s="442"/>
      <c r="D55" s="442"/>
      <c r="E55" s="122">
        <f>SUM(E56:E58)</f>
        <v>0</v>
      </c>
      <c r="F55" s="122">
        <f>SUM(F56:F58)</f>
        <v>0</v>
      </c>
      <c r="G55" s="174" t="e">
        <f>F55/E55-1</f>
        <v>#DIV/0!</v>
      </c>
    </row>
    <row r="56" spans="1:7" ht="12.75" customHeight="1" x14ac:dyDescent="0.2">
      <c r="A56" s="169">
        <v>10.1</v>
      </c>
      <c r="B56" s="443" t="s">
        <v>637</v>
      </c>
      <c r="C56" s="444"/>
      <c r="D56" s="445"/>
      <c r="E56" s="64">
        <v>0</v>
      </c>
      <c r="F56" s="66">
        <f>'ESTIMACION DE INGRESOS'!C280</f>
        <v>0</v>
      </c>
      <c r="G56" s="175" t="e">
        <f t="shared" si="1"/>
        <v>#DIV/0!</v>
      </c>
    </row>
    <row r="57" spans="1:7" x14ac:dyDescent="0.2">
      <c r="A57" s="169">
        <v>10.199999999999999</v>
      </c>
      <c r="B57" s="443" t="s">
        <v>638</v>
      </c>
      <c r="C57" s="444"/>
      <c r="D57" s="445"/>
      <c r="E57" s="64">
        <v>0</v>
      </c>
      <c r="F57" s="66">
        <f>'ESTIMACION DE INGRESOS'!C283</f>
        <v>0</v>
      </c>
      <c r="G57" s="175" t="e">
        <f t="shared" si="1"/>
        <v>#DIV/0!</v>
      </c>
    </row>
    <row r="58" spans="1:7" x14ac:dyDescent="0.2">
      <c r="A58" s="169">
        <v>10.3</v>
      </c>
      <c r="B58" s="118" t="s">
        <v>639</v>
      </c>
      <c r="C58" s="119"/>
      <c r="D58" s="120"/>
      <c r="E58" s="64">
        <v>0</v>
      </c>
      <c r="F58" s="66">
        <f>'ESTIMACION DE INGRESOS'!C285</f>
        <v>0</v>
      </c>
      <c r="G58" s="175" t="e">
        <f t="shared" si="1"/>
        <v>#DIV/0!</v>
      </c>
    </row>
    <row r="59" spans="1:7" x14ac:dyDescent="0.2">
      <c r="A59" s="176" t="s">
        <v>354</v>
      </c>
      <c r="B59" s="442" t="s">
        <v>29</v>
      </c>
      <c r="C59" s="442"/>
      <c r="D59" s="442"/>
      <c r="E59" s="123">
        <f>SUM(E60)</f>
        <v>0</v>
      </c>
      <c r="F59" s="123">
        <f>SUM(F60)</f>
        <v>0</v>
      </c>
      <c r="G59" s="177" t="e">
        <f>F59/E59-1</f>
        <v>#DIV/0!</v>
      </c>
    </row>
    <row r="60" spans="1:7" x14ac:dyDescent="0.2">
      <c r="A60" s="169">
        <v>11.1</v>
      </c>
      <c r="B60" s="443" t="s">
        <v>640</v>
      </c>
      <c r="C60" s="444"/>
      <c r="D60" s="445"/>
      <c r="E60" s="7">
        <v>0</v>
      </c>
      <c r="F60" s="65">
        <f>'ESTIMACION DE INGRESOS'!C288</f>
        <v>0</v>
      </c>
      <c r="G60" s="178" t="e">
        <f>F60/E60-1</f>
        <v>#DIV/0!</v>
      </c>
    </row>
    <row r="61" spans="1:7" x14ac:dyDescent="0.2">
      <c r="A61" s="468" t="s">
        <v>340</v>
      </c>
      <c r="B61" s="469"/>
      <c r="C61" s="469"/>
      <c r="D61" s="469"/>
      <c r="E61" s="179">
        <f>E6+E15+E21+E23+E29+E33+E38+E44+E48+E55+E59</f>
        <v>30599306</v>
      </c>
      <c r="F61" s="179">
        <f>F6+F15+F21+F23+F29+F33+F38+F44+F48+F55+F59</f>
        <v>32162051</v>
      </c>
      <c r="G61" s="180">
        <f>F61/E61-1</f>
        <v>5.1071256321957081E-2</v>
      </c>
    </row>
    <row r="62" spans="1:7" ht="12" customHeight="1" x14ac:dyDescent="0.2">
      <c r="A62" s="467"/>
      <c r="B62" s="467"/>
      <c r="C62" s="467"/>
      <c r="D62" s="467"/>
      <c r="E62" s="467"/>
      <c r="F62" s="467"/>
      <c r="G62" s="467"/>
    </row>
    <row r="63" spans="1:7" ht="12" customHeight="1" x14ac:dyDescent="0.2">
      <c r="A63" s="71"/>
      <c r="B63" s="71"/>
      <c r="C63" s="71"/>
      <c r="D63" s="71"/>
      <c r="E63" s="71"/>
      <c r="F63" s="71"/>
      <c r="G63" s="71"/>
    </row>
    <row r="64" spans="1:7" ht="15" customHeight="1" x14ac:dyDescent="0.2">
      <c r="A64" s="71"/>
      <c r="B64" s="71"/>
      <c r="C64" s="71"/>
      <c r="D64" s="71"/>
      <c r="E64" s="71"/>
      <c r="F64" s="71"/>
      <c r="G64" s="71"/>
    </row>
    <row r="65" spans="1:7" ht="46.5" customHeight="1" x14ac:dyDescent="0.2">
      <c r="A65" s="466" t="s">
        <v>643</v>
      </c>
      <c r="B65" s="466"/>
      <c r="C65" s="466"/>
      <c r="D65" s="466"/>
      <c r="E65" s="63"/>
      <c r="F65" s="63"/>
      <c r="G65" s="63"/>
    </row>
    <row r="66" spans="1:7" x14ac:dyDescent="0.2">
      <c r="A66" s="124" t="s">
        <v>30</v>
      </c>
      <c r="B66" s="125" t="s">
        <v>2</v>
      </c>
      <c r="C66" s="126" t="s">
        <v>596</v>
      </c>
      <c r="D66" s="127" t="s">
        <v>31</v>
      </c>
      <c r="E66" s="8"/>
      <c r="F66" s="8"/>
      <c r="G66" s="8"/>
    </row>
    <row r="67" spans="1:7" ht="18.75" customHeight="1" x14ac:dyDescent="0.2">
      <c r="A67" s="9">
        <v>1</v>
      </c>
      <c r="B67" s="10" t="s">
        <v>32</v>
      </c>
      <c r="C67" s="11">
        <f>F6+F15+F21+F23+F29+F33+F38</f>
        <v>3079173</v>
      </c>
      <c r="D67" s="12">
        <f>C67/C70</f>
        <v>9.573932334103942E-2</v>
      </c>
    </row>
    <row r="68" spans="1:7" ht="38.25" x14ac:dyDescent="0.2">
      <c r="A68" s="9">
        <v>2</v>
      </c>
      <c r="B68" s="10" t="s">
        <v>33</v>
      </c>
      <c r="C68" s="11">
        <f>F44+F48</f>
        <v>29082878</v>
      </c>
      <c r="D68" s="12">
        <f>C68/C70</f>
        <v>0.90426067665896059</v>
      </c>
    </row>
    <row r="69" spans="1:7" x14ac:dyDescent="0.2">
      <c r="A69" s="9">
        <v>3</v>
      </c>
      <c r="B69" s="10" t="s">
        <v>34</v>
      </c>
      <c r="C69" s="11">
        <f>F55+F59</f>
        <v>0</v>
      </c>
      <c r="D69" s="12">
        <f>C69/C70</f>
        <v>0</v>
      </c>
    </row>
    <row r="70" spans="1:7" x14ac:dyDescent="0.2">
      <c r="A70" s="128"/>
      <c r="B70" s="129" t="s">
        <v>595</v>
      </c>
      <c r="C70" s="130">
        <f>SUM(C67:C69)</f>
        <v>32162051</v>
      </c>
      <c r="D70" s="131">
        <f>SUM(D67:D69)</f>
        <v>1</v>
      </c>
    </row>
    <row r="71" spans="1:7" ht="33" customHeight="1" x14ac:dyDescent="0.2">
      <c r="A71" s="465" t="s">
        <v>642</v>
      </c>
      <c r="B71" s="465"/>
      <c r="C71" s="465"/>
      <c r="D71" s="465"/>
      <c r="E71" s="63"/>
      <c r="F71" s="63"/>
      <c r="G71" s="63"/>
    </row>
    <row r="72" spans="1:7" x14ac:dyDescent="0.2">
      <c r="A72" s="132" t="s">
        <v>35</v>
      </c>
      <c r="B72" s="132" t="s">
        <v>2</v>
      </c>
      <c r="C72" s="133" t="s">
        <v>596</v>
      </c>
      <c r="D72" s="134" t="s">
        <v>31</v>
      </c>
      <c r="E72" s="8"/>
      <c r="F72" s="8"/>
      <c r="G72" s="8"/>
    </row>
    <row r="73" spans="1:7" x14ac:dyDescent="0.2">
      <c r="A73" s="9">
        <v>100</v>
      </c>
      <c r="B73" s="69" t="s">
        <v>346</v>
      </c>
      <c r="C73" s="14">
        <f>F6+F15+F21+F23+F29+F33+F48</f>
        <v>3079173</v>
      </c>
      <c r="D73" s="12">
        <f>C73/C79</f>
        <v>9.5620408987651964E-2</v>
      </c>
    </row>
    <row r="74" spans="1:7" x14ac:dyDescent="0.2">
      <c r="A74" s="9">
        <v>200</v>
      </c>
      <c r="B74" s="13" t="s">
        <v>36</v>
      </c>
      <c r="C74" s="14">
        <f>F59</f>
        <v>0</v>
      </c>
      <c r="D74" s="12">
        <f>C74/C79</f>
        <v>0</v>
      </c>
    </row>
    <row r="75" spans="1:7" x14ac:dyDescent="0.2">
      <c r="A75" s="9">
        <v>400</v>
      </c>
      <c r="B75" s="13" t="s">
        <v>37</v>
      </c>
      <c r="C75" s="14">
        <f>F38</f>
        <v>0</v>
      </c>
      <c r="D75" s="12">
        <f>C75/C79</f>
        <v>0</v>
      </c>
    </row>
    <row r="76" spans="1:7" x14ac:dyDescent="0.2">
      <c r="A76" s="9">
        <v>500</v>
      </c>
      <c r="B76" s="13" t="s">
        <v>38</v>
      </c>
      <c r="C76" s="14">
        <f>'ESTIMACION DE INGRESOS'!C246+'ESTIMACION DE INGRESOS'!C248+'ESTIMACION DE INGRESOS'!C256</f>
        <v>29115355</v>
      </c>
      <c r="D76" s="12">
        <f>C76/C79</f>
        <v>0.90414606549248044</v>
      </c>
    </row>
    <row r="77" spans="1:7" x14ac:dyDescent="0.2">
      <c r="A77" s="9">
        <v>600</v>
      </c>
      <c r="B77" s="13" t="s">
        <v>39</v>
      </c>
      <c r="C77" s="14">
        <f>'ESTIMACION DE INGRESOS'!C247+'ESTIMACION DE INGRESOS'!C257</f>
        <v>7520</v>
      </c>
      <c r="D77" s="12">
        <f>C77/C79</f>
        <v>2.3352551986755625E-4</v>
      </c>
    </row>
    <row r="78" spans="1:7" x14ac:dyDescent="0.2">
      <c r="A78" s="9">
        <v>700</v>
      </c>
      <c r="B78" s="13" t="s">
        <v>40</v>
      </c>
      <c r="C78" s="14">
        <f>'ESTIMACION DE INGRESOS'!C258+'S.H-INGRESOS'!F55</f>
        <v>0</v>
      </c>
      <c r="D78" s="12">
        <f>C78/C79</f>
        <v>0</v>
      </c>
    </row>
    <row r="79" spans="1:7" x14ac:dyDescent="0.2">
      <c r="A79" s="128"/>
      <c r="B79" s="129" t="s">
        <v>595</v>
      </c>
      <c r="C79" s="130">
        <f>SUM(C73:C78)</f>
        <v>32202048</v>
      </c>
      <c r="D79" s="135">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300" verticalDpi="300" r:id="rId1"/>
  <headerFooter>
    <oddFooter xml:space="preserve">&amp;L&amp;"-,Cursiva"&amp;10       Ejercicio Fiscal 2018&amp;R&amp;10Página &amp;P de &amp;N&amp;K00+000--&amp;11---------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51" zoomScale="90" zoomScaleNormal="90" workbookViewId="0">
      <selection activeCell="F68" sqref="F68"/>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449" t="s">
        <v>673</v>
      </c>
      <c r="B1" s="450"/>
      <c r="C1" s="450"/>
      <c r="D1" s="450"/>
      <c r="E1" s="450"/>
      <c r="F1" s="450"/>
      <c r="G1" s="451"/>
    </row>
    <row r="2" spans="1:7" ht="21" customHeight="1" x14ac:dyDescent="0.25">
      <c r="A2" s="452" t="str">
        <f>'Objetivos PMD'!$B$3</f>
        <v>Municipio:  SAN CRISTOBAL DE LA BARRANCA, JALISCO.</v>
      </c>
      <c r="B2" s="453"/>
      <c r="C2" s="453"/>
      <c r="D2" s="453"/>
      <c r="E2" s="453"/>
      <c r="F2" s="453"/>
      <c r="G2" s="454"/>
    </row>
    <row r="3" spans="1:7" s="17" customFormat="1" ht="9.75" customHeight="1" x14ac:dyDescent="0.25">
      <c r="A3" s="475" t="s">
        <v>4</v>
      </c>
      <c r="B3" s="475"/>
      <c r="C3" s="475"/>
      <c r="D3" s="475"/>
      <c r="E3" s="476" t="s">
        <v>674</v>
      </c>
      <c r="F3" s="476" t="s">
        <v>675</v>
      </c>
      <c r="G3" s="477" t="s">
        <v>676</v>
      </c>
    </row>
    <row r="4" spans="1:7" s="17" customFormat="1" ht="11.25" customHeight="1" x14ac:dyDescent="0.25">
      <c r="A4" s="475"/>
      <c r="B4" s="475"/>
      <c r="C4" s="475"/>
      <c r="D4" s="475"/>
      <c r="E4" s="476"/>
      <c r="F4" s="476"/>
      <c r="G4" s="477"/>
    </row>
    <row r="5" spans="1:7" s="17" customFormat="1" ht="15.75" x14ac:dyDescent="0.25">
      <c r="A5" s="478" t="s">
        <v>41</v>
      </c>
      <c r="B5" s="479"/>
      <c r="C5" s="479"/>
      <c r="D5" s="479"/>
      <c r="E5" s="479"/>
      <c r="F5" s="479"/>
      <c r="G5" s="480"/>
    </row>
    <row r="6" spans="1:7" s="17" customFormat="1" ht="15" customHeight="1" x14ac:dyDescent="0.25">
      <c r="A6" s="136">
        <v>1000</v>
      </c>
      <c r="B6" s="481" t="s">
        <v>42</v>
      </c>
      <c r="C6" s="481"/>
      <c r="D6" s="481"/>
      <c r="E6" s="137">
        <f>SUM(E7:E13)</f>
        <v>13242819.289999999</v>
      </c>
      <c r="F6" s="137" t="e">
        <f>SUM(F7:F13)</f>
        <v>#REF!</v>
      </c>
      <c r="G6" s="138" t="e">
        <f>F6/E6-1</f>
        <v>#REF!</v>
      </c>
    </row>
    <row r="7" spans="1:7" s="17" customFormat="1" ht="15" customHeight="1" x14ac:dyDescent="0.25">
      <c r="A7" s="58">
        <v>1100</v>
      </c>
      <c r="B7" s="473" t="s">
        <v>43</v>
      </c>
      <c r="C7" s="473"/>
      <c r="D7" s="473"/>
      <c r="E7" s="18">
        <v>8524532.8999999985</v>
      </c>
      <c r="F7" s="67">
        <v>9451913.5099999998</v>
      </c>
      <c r="G7" s="68">
        <f>F7/E7-1</f>
        <v>0.10878961004420562</v>
      </c>
    </row>
    <row r="8" spans="1:7" s="17" customFormat="1" ht="15" customHeight="1" x14ac:dyDescent="0.25">
      <c r="A8" s="58">
        <v>1200</v>
      </c>
      <c r="B8" s="473" t="s">
        <v>44</v>
      </c>
      <c r="C8" s="473"/>
      <c r="D8" s="473"/>
      <c r="E8" s="18">
        <v>2580888</v>
      </c>
      <c r="F8" s="67">
        <v>3849890.49</v>
      </c>
      <c r="G8" s="68">
        <f t="shared" ref="G8:G13" si="0">F8/E8-1</f>
        <v>0.49169219663929642</v>
      </c>
    </row>
    <row r="9" spans="1:7" s="17" customFormat="1" ht="15" customHeight="1" x14ac:dyDescent="0.25">
      <c r="A9" s="58">
        <v>1300</v>
      </c>
      <c r="B9" s="473" t="s">
        <v>45</v>
      </c>
      <c r="C9" s="473"/>
      <c r="D9" s="473"/>
      <c r="E9" s="19">
        <v>1692398.39</v>
      </c>
      <c r="F9" s="67">
        <v>1760000</v>
      </c>
      <c r="G9" s="68">
        <f t="shared" si="0"/>
        <v>3.9944265132514145E-2</v>
      </c>
    </row>
    <row r="10" spans="1:7" s="17" customFormat="1" ht="15" customHeight="1" x14ac:dyDescent="0.25">
      <c r="A10" s="58">
        <v>1400</v>
      </c>
      <c r="B10" s="473" t="s">
        <v>46</v>
      </c>
      <c r="C10" s="473"/>
      <c r="D10" s="473"/>
      <c r="E10" s="19">
        <v>0</v>
      </c>
      <c r="F10" s="67">
        <v>0</v>
      </c>
      <c r="G10" s="68" t="e">
        <f t="shared" si="0"/>
        <v>#DIV/0!</v>
      </c>
    </row>
    <row r="11" spans="1:7" s="17" customFormat="1" ht="15" customHeight="1" x14ac:dyDescent="0.25">
      <c r="A11" s="58">
        <v>1500</v>
      </c>
      <c r="B11" s="473" t="s">
        <v>47</v>
      </c>
      <c r="C11" s="473"/>
      <c r="D11" s="473"/>
      <c r="E11" s="19">
        <v>445000</v>
      </c>
      <c r="F11" s="67">
        <v>497000</v>
      </c>
      <c r="G11" s="68">
        <f t="shared" si="0"/>
        <v>0.11685393258426968</v>
      </c>
    </row>
    <row r="12" spans="1:7" s="17" customFormat="1" ht="15" customHeight="1" x14ac:dyDescent="0.25">
      <c r="A12" s="58">
        <v>1600</v>
      </c>
      <c r="B12" s="473" t="s">
        <v>48</v>
      </c>
      <c r="C12" s="473"/>
      <c r="D12" s="473"/>
      <c r="E12" s="19">
        <v>0</v>
      </c>
      <c r="F12" s="67">
        <v>0</v>
      </c>
      <c r="G12" s="68" t="e">
        <f t="shared" si="0"/>
        <v>#DIV/0!</v>
      </c>
    </row>
    <row r="13" spans="1:7" s="17" customFormat="1" ht="15" customHeight="1" x14ac:dyDescent="0.25">
      <c r="A13" s="58">
        <v>1700</v>
      </c>
      <c r="B13" s="470" t="s">
        <v>49</v>
      </c>
      <c r="C13" s="471"/>
      <c r="D13" s="472"/>
      <c r="E13" s="18">
        <v>0</v>
      </c>
      <c r="F13" s="67" t="e">
        <f>#REF!</f>
        <v>#REF!</v>
      </c>
      <c r="G13" s="68" t="e">
        <f t="shared" si="0"/>
        <v>#REF!</v>
      </c>
    </row>
    <row r="14" spans="1:7" s="17" customFormat="1" ht="15" customHeight="1" x14ac:dyDescent="0.25">
      <c r="A14" s="139">
        <v>2000</v>
      </c>
      <c r="B14" s="474" t="s">
        <v>50</v>
      </c>
      <c r="C14" s="474"/>
      <c r="D14" s="474"/>
      <c r="E14" s="140">
        <f>SUM(E15:E23)</f>
        <v>6405162</v>
      </c>
      <c r="F14" s="140">
        <f>SUM(F15:F23)</f>
        <v>7440000</v>
      </c>
      <c r="G14" s="141">
        <f>F14/E14-1</f>
        <v>0.16156312674058837</v>
      </c>
    </row>
    <row r="15" spans="1:7" s="17" customFormat="1" ht="15" customHeight="1" x14ac:dyDescent="0.25">
      <c r="A15" s="58">
        <v>2100</v>
      </c>
      <c r="B15" s="473" t="s">
        <v>51</v>
      </c>
      <c r="C15" s="473"/>
      <c r="D15" s="473"/>
      <c r="E15" s="18">
        <v>527162</v>
      </c>
      <c r="F15" s="67">
        <v>490000</v>
      </c>
      <c r="G15" s="68">
        <f>F15/E15-1</f>
        <v>-7.0494459008805688E-2</v>
      </c>
    </row>
    <row r="16" spans="1:7" s="17" customFormat="1" ht="15" customHeight="1" x14ac:dyDescent="0.25">
      <c r="A16" s="58">
        <v>2200</v>
      </c>
      <c r="B16" s="473" t="s">
        <v>52</v>
      </c>
      <c r="C16" s="473"/>
      <c r="D16" s="473"/>
      <c r="E16" s="18">
        <v>465000</v>
      </c>
      <c r="F16" s="67">
        <v>1000000</v>
      </c>
      <c r="G16" s="68">
        <f t="shared" ref="G16:G23" si="1">F16/E16-1</f>
        <v>1.150537634408602</v>
      </c>
    </row>
    <row r="17" spans="1:7" s="17" customFormat="1" ht="15" customHeight="1" x14ac:dyDescent="0.25">
      <c r="A17" s="58">
        <v>2300</v>
      </c>
      <c r="B17" s="473" t="s">
        <v>53</v>
      </c>
      <c r="C17" s="473"/>
      <c r="D17" s="473"/>
      <c r="E17" s="19">
        <v>0</v>
      </c>
      <c r="F17" s="67">
        <v>0</v>
      </c>
      <c r="G17" s="68" t="e">
        <f t="shared" si="1"/>
        <v>#DIV/0!</v>
      </c>
    </row>
    <row r="18" spans="1:7" s="17" customFormat="1" ht="15" customHeight="1" x14ac:dyDescent="0.25">
      <c r="A18" s="58">
        <v>2400</v>
      </c>
      <c r="B18" s="473" t="s">
        <v>54</v>
      </c>
      <c r="C18" s="473"/>
      <c r="D18" s="473"/>
      <c r="E18" s="19">
        <v>596000</v>
      </c>
      <c r="F18" s="67">
        <v>1000000</v>
      </c>
      <c r="G18" s="68">
        <f t="shared" si="1"/>
        <v>0.67785234899328861</v>
      </c>
    </row>
    <row r="19" spans="1:7" s="17" customFormat="1" ht="15" customHeight="1" x14ac:dyDescent="0.25">
      <c r="A19" s="58">
        <v>2500</v>
      </c>
      <c r="B19" s="473" t="s">
        <v>55</v>
      </c>
      <c r="C19" s="473"/>
      <c r="D19" s="473"/>
      <c r="E19" s="19">
        <v>239000</v>
      </c>
      <c r="F19" s="67">
        <v>250000</v>
      </c>
      <c r="G19" s="68">
        <f t="shared" si="1"/>
        <v>4.6025104602510414E-2</v>
      </c>
    </row>
    <row r="20" spans="1:7" s="17" customFormat="1" ht="15" customHeight="1" x14ac:dyDescent="0.25">
      <c r="A20" s="58">
        <v>2600</v>
      </c>
      <c r="B20" s="473" t="s">
        <v>56</v>
      </c>
      <c r="C20" s="473"/>
      <c r="D20" s="473"/>
      <c r="E20" s="19">
        <v>3840000</v>
      </c>
      <c r="F20" s="67">
        <v>3800000</v>
      </c>
      <c r="G20" s="68">
        <f t="shared" si="1"/>
        <v>-1.041666666666663E-2</v>
      </c>
    </row>
    <row r="21" spans="1:7" s="17" customFormat="1" ht="15" customHeight="1" x14ac:dyDescent="0.25">
      <c r="A21" s="58">
        <v>2700</v>
      </c>
      <c r="B21" s="470" t="s">
        <v>57</v>
      </c>
      <c r="C21" s="471"/>
      <c r="D21" s="472"/>
      <c r="E21" s="19">
        <v>95000</v>
      </c>
      <c r="F21" s="67">
        <v>90000</v>
      </c>
      <c r="G21" s="68">
        <f t="shared" si="1"/>
        <v>-5.2631578947368474E-2</v>
      </c>
    </row>
    <row r="22" spans="1:7" s="17" customFormat="1" ht="15" customHeight="1" x14ac:dyDescent="0.25">
      <c r="A22" s="58">
        <v>2800</v>
      </c>
      <c r="B22" s="470" t="s">
        <v>58</v>
      </c>
      <c r="C22" s="471"/>
      <c r="D22" s="472"/>
      <c r="E22" s="19">
        <v>65000</v>
      </c>
      <c r="F22" s="67">
        <v>10000</v>
      </c>
      <c r="G22" s="68">
        <f t="shared" si="1"/>
        <v>-0.84615384615384615</v>
      </c>
    </row>
    <row r="23" spans="1:7" s="17" customFormat="1" ht="15" customHeight="1" x14ac:dyDescent="0.25">
      <c r="A23" s="58">
        <v>2900</v>
      </c>
      <c r="B23" s="473" t="s">
        <v>59</v>
      </c>
      <c r="C23" s="473"/>
      <c r="D23" s="473"/>
      <c r="E23" s="19">
        <v>578000</v>
      </c>
      <c r="F23" s="67">
        <v>800000</v>
      </c>
      <c r="G23" s="68">
        <f t="shared" si="1"/>
        <v>0.38408304498269885</v>
      </c>
    </row>
    <row r="24" spans="1:7" s="17" customFormat="1" ht="15" customHeight="1" x14ac:dyDescent="0.25">
      <c r="A24" s="139">
        <v>3000</v>
      </c>
      <c r="B24" s="474" t="s">
        <v>60</v>
      </c>
      <c r="C24" s="474"/>
      <c r="D24" s="474"/>
      <c r="E24" s="140">
        <f>SUM(E25:E33)</f>
        <v>3416668</v>
      </c>
      <c r="F24" s="140">
        <f>SUM(F25:F33)</f>
        <v>3186000</v>
      </c>
      <c r="G24" s="141">
        <f>F24/E24-1</f>
        <v>-6.751255901948916E-2</v>
      </c>
    </row>
    <row r="25" spans="1:7" s="17" customFormat="1" ht="15" customHeight="1" x14ac:dyDescent="0.25">
      <c r="A25" s="58">
        <v>3100</v>
      </c>
      <c r="B25" s="473" t="s">
        <v>61</v>
      </c>
      <c r="C25" s="473"/>
      <c r="D25" s="473"/>
      <c r="E25" s="18">
        <v>1734940</v>
      </c>
      <c r="F25" s="67">
        <v>1400000</v>
      </c>
      <c r="G25" s="68">
        <f>F25/E25-1</f>
        <v>-0.19305566763115722</v>
      </c>
    </row>
    <row r="26" spans="1:7" s="17" customFormat="1" ht="15" customHeight="1" x14ac:dyDescent="0.25">
      <c r="A26" s="58">
        <v>3200</v>
      </c>
      <c r="B26" s="473" t="s">
        <v>62</v>
      </c>
      <c r="C26" s="473"/>
      <c r="D26" s="473"/>
      <c r="E26" s="18">
        <v>229000</v>
      </c>
      <c r="F26" s="67">
        <v>300000</v>
      </c>
      <c r="G26" s="68">
        <f t="shared" ref="G26:G32" si="2">F26/E26-1</f>
        <v>0.31004366812227069</v>
      </c>
    </row>
    <row r="27" spans="1:7" s="17" customFormat="1" ht="15" customHeight="1" x14ac:dyDescent="0.25">
      <c r="A27" s="58">
        <v>3300</v>
      </c>
      <c r="B27" s="473" t="s">
        <v>63</v>
      </c>
      <c r="C27" s="473"/>
      <c r="D27" s="473"/>
      <c r="E27" s="19">
        <v>119000</v>
      </c>
      <c r="F27" s="67">
        <v>119000</v>
      </c>
      <c r="G27" s="68">
        <f t="shared" si="2"/>
        <v>0</v>
      </c>
    </row>
    <row r="28" spans="1:7" s="17" customFormat="1" ht="15" customHeight="1" x14ac:dyDescent="0.25">
      <c r="A28" s="58">
        <v>3400</v>
      </c>
      <c r="B28" s="473" t="s">
        <v>64</v>
      </c>
      <c r="C28" s="473"/>
      <c r="D28" s="473"/>
      <c r="E28" s="19">
        <v>152000</v>
      </c>
      <c r="F28" s="67">
        <v>200000</v>
      </c>
      <c r="G28" s="68">
        <f t="shared" si="2"/>
        <v>0.31578947368421062</v>
      </c>
    </row>
    <row r="29" spans="1:7" s="17" customFormat="1" ht="15" customHeight="1" x14ac:dyDescent="0.25">
      <c r="A29" s="58">
        <v>3500</v>
      </c>
      <c r="B29" s="473" t="s">
        <v>65</v>
      </c>
      <c r="C29" s="473"/>
      <c r="D29" s="473"/>
      <c r="E29" s="19">
        <v>560000</v>
      </c>
      <c r="F29" s="67">
        <v>560000</v>
      </c>
      <c r="G29" s="68">
        <f t="shared" si="2"/>
        <v>0</v>
      </c>
    </row>
    <row r="30" spans="1:7" s="17" customFormat="1" ht="15" customHeight="1" x14ac:dyDescent="0.25">
      <c r="A30" s="58">
        <v>3600</v>
      </c>
      <c r="B30" s="473" t="s">
        <v>66</v>
      </c>
      <c r="C30" s="473"/>
      <c r="D30" s="473"/>
      <c r="E30" s="19">
        <v>42000</v>
      </c>
      <c r="F30" s="67">
        <v>42000</v>
      </c>
      <c r="G30" s="68">
        <f t="shared" si="2"/>
        <v>0</v>
      </c>
    </row>
    <row r="31" spans="1:7" s="17" customFormat="1" ht="15" customHeight="1" x14ac:dyDescent="0.25">
      <c r="A31" s="58">
        <v>3700</v>
      </c>
      <c r="B31" s="470" t="s">
        <v>67</v>
      </c>
      <c r="C31" s="471"/>
      <c r="D31" s="472"/>
      <c r="E31" s="19">
        <v>149728</v>
      </c>
      <c r="F31" s="67">
        <v>100000</v>
      </c>
      <c r="G31" s="68">
        <f t="shared" si="2"/>
        <v>-0.33212224834366322</v>
      </c>
    </row>
    <row r="32" spans="1:7" s="17" customFormat="1" ht="15" customHeight="1" x14ac:dyDescent="0.25">
      <c r="A32" s="58">
        <v>3800</v>
      </c>
      <c r="B32" s="470" t="s">
        <v>68</v>
      </c>
      <c r="C32" s="471"/>
      <c r="D32" s="472"/>
      <c r="E32" s="19">
        <v>380000</v>
      </c>
      <c r="F32" s="67">
        <v>450000</v>
      </c>
      <c r="G32" s="68">
        <f t="shared" si="2"/>
        <v>0.18421052631578938</v>
      </c>
    </row>
    <row r="33" spans="1:7" s="17" customFormat="1" ht="15" customHeight="1" x14ac:dyDescent="0.25">
      <c r="A33" s="58">
        <v>3900</v>
      </c>
      <c r="B33" s="473" t="s">
        <v>69</v>
      </c>
      <c r="C33" s="473"/>
      <c r="D33" s="473"/>
      <c r="E33" s="19">
        <v>50000</v>
      </c>
      <c r="F33" s="67">
        <v>15000</v>
      </c>
      <c r="G33" s="68">
        <f>F33/E33-1</f>
        <v>-0.7</v>
      </c>
    </row>
    <row r="34" spans="1:7" s="17" customFormat="1" ht="15" customHeight="1" x14ac:dyDescent="0.25">
      <c r="A34" s="139">
        <v>4000</v>
      </c>
      <c r="B34" s="474" t="s">
        <v>70</v>
      </c>
      <c r="C34" s="474"/>
      <c r="D34" s="474"/>
      <c r="E34" s="140">
        <f>SUM(E35:E43)</f>
        <v>1643600</v>
      </c>
      <c r="F34" s="140">
        <f>SUM(F35:F43)</f>
        <v>2034600</v>
      </c>
      <c r="G34" s="141">
        <f>F34/E34-1</f>
        <v>0.23789243124847892</v>
      </c>
    </row>
    <row r="35" spans="1:7" s="17" customFormat="1" ht="15.75" x14ac:dyDescent="0.25">
      <c r="A35" s="37">
        <v>4100</v>
      </c>
      <c r="B35" s="482" t="s">
        <v>71</v>
      </c>
      <c r="C35" s="482"/>
      <c r="D35" s="482"/>
      <c r="E35" s="18">
        <v>0</v>
      </c>
      <c r="F35" s="67">
        <v>0</v>
      </c>
      <c r="G35" s="68" t="e">
        <f t="shared" ref="G35:G74" si="3">F35/E35-1</f>
        <v>#DIV/0!</v>
      </c>
    </row>
    <row r="36" spans="1:7" s="17" customFormat="1" ht="15" customHeight="1" x14ac:dyDescent="0.25">
      <c r="A36" s="37">
        <v>4200</v>
      </c>
      <c r="B36" s="482" t="s">
        <v>72</v>
      </c>
      <c r="C36" s="482"/>
      <c r="D36" s="482"/>
      <c r="E36" s="19">
        <v>873600</v>
      </c>
      <c r="F36" s="67">
        <v>1029600</v>
      </c>
      <c r="G36" s="68">
        <f t="shared" si="3"/>
        <v>0.1785714285714286</v>
      </c>
    </row>
    <row r="37" spans="1:7" s="17" customFormat="1" ht="15" customHeight="1" x14ac:dyDescent="0.25">
      <c r="A37" s="37">
        <v>4300</v>
      </c>
      <c r="B37" s="492" t="s">
        <v>73</v>
      </c>
      <c r="C37" s="493"/>
      <c r="D37" s="494"/>
      <c r="E37" s="19">
        <v>0</v>
      </c>
      <c r="F37" s="67">
        <v>0</v>
      </c>
      <c r="G37" s="68" t="e">
        <f t="shared" si="3"/>
        <v>#DIV/0!</v>
      </c>
    </row>
    <row r="38" spans="1:7" s="17" customFormat="1" ht="15" customHeight="1" x14ac:dyDescent="0.25">
      <c r="A38" s="37">
        <v>4400</v>
      </c>
      <c r="B38" s="482" t="s">
        <v>74</v>
      </c>
      <c r="C38" s="482"/>
      <c r="D38" s="482"/>
      <c r="E38" s="18">
        <v>765000</v>
      </c>
      <c r="F38" s="67">
        <v>1000000</v>
      </c>
      <c r="G38" s="68">
        <f>F38/E38-1</f>
        <v>0.30718954248366015</v>
      </c>
    </row>
    <row r="39" spans="1:7" s="17" customFormat="1" ht="15" customHeight="1" x14ac:dyDescent="0.25">
      <c r="A39" s="37">
        <v>4500</v>
      </c>
      <c r="B39" s="473" t="s">
        <v>75</v>
      </c>
      <c r="C39" s="473"/>
      <c r="D39" s="473"/>
      <c r="E39" s="19">
        <v>5000</v>
      </c>
      <c r="F39" s="67">
        <v>5000</v>
      </c>
      <c r="G39" s="68">
        <f>F39/E39-1</f>
        <v>0</v>
      </c>
    </row>
    <row r="40" spans="1:7" s="17" customFormat="1" ht="15" customHeight="1" x14ac:dyDescent="0.25">
      <c r="A40" s="37">
        <v>4600</v>
      </c>
      <c r="B40" s="470" t="s">
        <v>76</v>
      </c>
      <c r="C40" s="471"/>
      <c r="D40" s="472"/>
      <c r="E40" s="19">
        <v>0</v>
      </c>
      <c r="F40" s="67">
        <v>0</v>
      </c>
      <c r="G40" s="68" t="e">
        <f>F40/E40-1</f>
        <v>#DIV/0!</v>
      </c>
    </row>
    <row r="41" spans="1:7" s="17" customFormat="1" ht="15" customHeight="1" x14ac:dyDescent="0.25">
      <c r="A41" s="37">
        <v>4700</v>
      </c>
      <c r="B41" s="470" t="s">
        <v>77</v>
      </c>
      <c r="C41" s="471"/>
      <c r="D41" s="472"/>
      <c r="E41" s="19">
        <v>0</v>
      </c>
      <c r="F41" s="67">
        <v>0</v>
      </c>
      <c r="G41" s="68" t="e">
        <f>F41/E41-1</f>
        <v>#DIV/0!</v>
      </c>
    </row>
    <row r="42" spans="1:7" s="17" customFormat="1" ht="15" customHeight="1" x14ac:dyDescent="0.25">
      <c r="A42" s="37">
        <v>4800</v>
      </c>
      <c r="B42" s="473" t="s">
        <v>78</v>
      </c>
      <c r="C42" s="473"/>
      <c r="D42" s="473"/>
      <c r="E42" s="19">
        <v>0</v>
      </c>
      <c r="F42" s="281">
        <v>0</v>
      </c>
      <c r="G42" s="68" t="e">
        <f>F42/E42-1</f>
        <v>#DIV/0!</v>
      </c>
    </row>
    <row r="43" spans="1:7" s="17" customFormat="1" ht="15" customHeight="1" x14ac:dyDescent="0.25">
      <c r="A43" s="37">
        <v>4900</v>
      </c>
      <c r="B43" s="482" t="s">
        <v>79</v>
      </c>
      <c r="C43" s="482"/>
      <c r="D43" s="482"/>
      <c r="E43" s="18">
        <v>0</v>
      </c>
      <c r="F43" s="67">
        <v>0</v>
      </c>
      <c r="G43" s="68" t="e">
        <f t="shared" si="3"/>
        <v>#DIV/0!</v>
      </c>
    </row>
    <row r="44" spans="1:7" s="17" customFormat="1" ht="15" customHeight="1" x14ac:dyDescent="0.25">
      <c r="A44" s="139">
        <v>5000</v>
      </c>
      <c r="B44" s="474" t="s">
        <v>80</v>
      </c>
      <c r="C44" s="474"/>
      <c r="D44" s="474"/>
      <c r="E44" s="140">
        <f>SUM(E45:E53)</f>
        <v>258867</v>
      </c>
      <c r="F44" s="140">
        <f>SUM(F45:F53)</f>
        <v>187000</v>
      </c>
      <c r="G44" s="141">
        <f t="shared" si="3"/>
        <v>-0.27762132678170648</v>
      </c>
    </row>
    <row r="45" spans="1:7" s="17" customFormat="1" ht="15" customHeight="1" x14ac:dyDescent="0.25">
      <c r="A45" s="37">
        <v>5100</v>
      </c>
      <c r="B45" s="482" t="s">
        <v>81</v>
      </c>
      <c r="C45" s="482"/>
      <c r="D45" s="482"/>
      <c r="E45" s="18">
        <v>184867</v>
      </c>
      <c r="F45" s="67">
        <v>50000</v>
      </c>
      <c r="G45" s="68">
        <f t="shared" si="3"/>
        <v>-0.7295352875310358</v>
      </c>
    </row>
    <row r="46" spans="1:7" s="17" customFormat="1" ht="15" customHeight="1" x14ac:dyDescent="0.25">
      <c r="A46" s="37">
        <v>5200</v>
      </c>
      <c r="B46" s="482" t="s">
        <v>82</v>
      </c>
      <c r="C46" s="482"/>
      <c r="D46" s="482"/>
      <c r="E46" s="18">
        <v>2000</v>
      </c>
      <c r="F46" s="67">
        <v>2000</v>
      </c>
      <c r="G46" s="68">
        <f t="shared" si="3"/>
        <v>0</v>
      </c>
    </row>
    <row r="47" spans="1:7" s="17" customFormat="1" ht="15" customHeight="1" x14ac:dyDescent="0.25">
      <c r="A47" s="37">
        <v>5300</v>
      </c>
      <c r="B47" s="482" t="s">
        <v>83</v>
      </c>
      <c r="C47" s="482"/>
      <c r="D47" s="482"/>
      <c r="E47" s="18">
        <v>0</v>
      </c>
      <c r="F47" s="67">
        <v>0</v>
      </c>
      <c r="G47" s="68" t="e">
        <f t="shared" si="3"/>
        <v>#DIV/0!</v>
      </c>
    </row>
    <row r="48" spans="1:7" s="17" customFormat="1" ht="15" customHeight="1" x14ac:dyDescent="0.25">
      <c r="A48" s="37">
        <v>5400</v>
      </c>
      <c r="B48" s="482" t="s">
        <v>84</v>
      </c>
      <c r="C48" s="482"/>
      <c r="D48" s="482"/>
      <c r="E48" s="18">
        <v>0</v>
      </c>
      <c r="F48" s="67">
        <v>0</v>
      </c>
      <c r="G48" s="68" t="e">
        <f t="shared" ref="G48:G53" si="4">F48/E48-1</f>
        <v>#DIV/0!</v>
      </c>
    </row>
    <row r="49" spans="1:256" s="17" customFormat="1" ht="15" customHeight="1" x14ac:dyDescent="0.25">
      <c r="A49" s="37">
        <v>5500</v>
      </c>
      <c r="B49" s="473" t="s">
        <v>85</v>
      </c>
      <c r="C49" s="473"/>
      <c r="D49" s="473"/>
      <c r="E49" s="19">
        <v>0</v>
      </c>
      <c r="F49" s="67">
        <v>0</v>
      </c>
      <c r="G49" s="68" t="e">
        <f t="shared" si="4"/>
        <v>#DIV/0!</v>
      </c>
    </row>
    <row r="50" spans="1:256" s="17" customFormat="1" ht="15" customHeight="1" x14ac:dyDescent="0.25">
      <c r="A50" s="37">
        <v>5600</v>
      </c>
      <c r="B50" s="470" t="s">
        <v>86</v>
      </c>
      <c r="C50" s="471"/>
      <c r="D50" s="472"/>
      <c r="E50" s="19">
        <v>0</v>
      </c>
      <c r="F50" s="67">
        <v>0</v>
      </c>
      <c r="G50" s="68" t="e">
        <f t="shared" si="4"/>
        <v>#DIV/0!</v>
      </c>
    </row>
    <row r="51" spans="1:256" s="17" customFormat="1" ht="15" customHeight="1" x14ac:dyDescent="0.25">
      <c r="A51" s="37">
        <v>5700</v>
      </c>
      <c r="B51" s="470" t="s">
        <v>87</v>
      </c>
      <c r="C51" s="471"/>
      <c r="D51" s="472"/>
      <c r="E51" s="19">
        <v>0</v>
      </c>
      <c r="F51" s="67">
        <v>0</v>
      </c>
      <c r="G51" s="68" t="e">
        <f t="shared" si="4"/>
        <v>#DIV/0!</v>
      </c>
    </row>
    <row r="52" spans="1:256" s="17" customFormat="1" ht="15" customHeight="1" x14ac:dyDescent="0.25">
      <c r="A52" s="37">
        <v>5800</v>
      </c>
      <c r="B52" s="473" t="s">
        <v>88</v>
      </c>
      <c r="C52" s="473"/>
      <c r="D52" s="473"/>
      <c r="E52" s="19">
        <v>0</v>
      </c>
      <c r="F52" s="67">
        <v>0</v>
      </c>
      <c r="G52" s="68" t="e">
        <f t="shared" si="4"/>
        <v>#DIV/0!</v>
      </c>
    </row>
    <row r="53" spans="1:256" s="17" customFormat="1" ht="15" customHeight="1" x14ac:dyDescent="0.25">
      <c r="A53" s="37">
        <v>5900</v>
      </c>
      <c r="B53" s="482" t="s">
        <v>89</v>
      </c>
      <c r="C53" s="482"/>
      <c r="D53" s="482"/>
      <c r="E53" s="18">
        <v>72000</v>
      </c>
      <c r="F53" s="67">
        <v>135000</v>
      </c>
      <c r="G53" s="68">
        <f t="shared" si="4"/>
        <v>0.875</v>
      </c>
    </row>
    <row r="54" spans="1:256" s="17" customFormat="1" ht="15" customHeight="1" x14ac:dyDescent="0.25">
      <c r="A54" s="139">
        <v>6000</v>
      </c>
      <c r="B54" s="474" t="s">
        <v>90</v>
      </c>
      <c r="C54" s="474"/>
      <c r="D54" s="474"/>
      <c r="E54" s="140">
        <f>SUM(E55:E57)</f>
        <v>2633274</v>
      </c>
      <c r="F54" s="140">
        <f>SUM(F55:F57)</f>
        <v>2760091</v>
      </c>
      <c r="G54" s="141">
        <f t="shared" si="3"/>
        <v>4.8159439541802351E-2</v>
      </c>
    </row>
    <row r="55" spans="1:256" s="17" customFormat="1" ht="15" customHeight="1" x14ac:dyDescent="0.25">
      <c r="A55" s="60">
        <v>6100</v>
      </c>
      <c r="B55" s="491" t="s">
        <v>91</v>
      </c>
      <c r="C55" s="491"/>
      <c r="D55" s="491"/>
      <c r="E55" s="67">
        <v>2633274</v>
      </c>
      <c r="F55" s="67">
        <v>2760091</v>
      </c>
      <c r="G55" s="68">
        <f t="shared" si="3"/>
        <v>4.8159439541802351E-2</v>
      </c>
    </row>
    <row r="56" spans="1:256" s="17" customFormat="1" ht="15" customHeight="1" x14ac:dyDescent="0.25">
      <c r="A56" s="37">
        <v>6200</v>
      </c>
      <c r="B56" s="482" t="s">
        <v>92</v>
      </c>
      <c r="C56" s="482"/>
      <c r="D56" s="482"/>
      <c r="E56" s="18">
        <v>0</v>
      </c>
      <c r="F56" s="67"/>
      <c r="G56" s="68" t="e">
        <f t="shared" si="3"/>
        <v>#DIV/0!</v>
      </c>
    </row>
    <row r="57" spans="1:256" s="17" customFormat="1" ht="15" customHeight="1" x14ac:dyDescent="0.25">
      <c r="A57" s="37">
        <v>6300</v>
      </c>
      <c r="B57" s="482" t="s">
        <v>93</v>
      </c>
      <c r="C57" s="482"/>
      <c r="D57" s="482"/>
      <c r="E57" s="18">
        <v>0</v>
      </c>
      <c r="F57" s="67"/>
      <c r="G57" s="68" t="e">
        <f t="shared" si="3"/>
        <v>#DIV/0!</v>
      </c>
    </row>
    <row r="58" spans="1:256" s="17" customFormat="1" ht="15.75" customHeight="1" x14ac:dyDescent="0.25">
      <c r="A58" s="139">
        <v>7000</v>
      </c>
      <c r="B58" s="474" t="s">
        <v>94</v>
      </c>
      <c r="C58" s="474"/>
      <c r="D58" s="474"/>
      <c r="E58" s="140">
        <f>SUM(E59:E65)</f>
        <v>0</v>
      </c>
      <c r="F58" s="140" t="e">
        <f>SUM(F59:F65)</f>
        <v>#REF!</v>
      </c>
      <c r="G58" s="141" t="e">
        <f t="shared" si="3"/>
        <v>#REF!</v>
      </c>
    </row>
    <row r="59" spans="1:256" s="17" customFormat="1" ht="15.75" x14ac:dyDescent="0.25">
      <c r="A59" s="37">
        <v>7100</v>
      </c>
      <c r="B59" s="482" t="s">
        <v>95</v>
      </c>
      <c r="C59" s="482"/>
      <c r="D59" s="482"/>
      <c r="E59" s="38">
        <v>0</v>
      </c>
      <c r="F59" s="67" t="e">
        <f>#REF!</f>
        <v>#REF!</v>
      </c>
      <c r="G59" s="68" t="e">
        <f t="shared" si="3"/>
        <v>#REF!</v>
      </c>
      <c r="H59" s="20"/>
      <c r="I59" s="21">
        <v>61</v>
      </c>
      <c r="J59" s="483"/>
      <c r="K59" s="483"/>
      <c r="L59" s="484"/>
      <c r="M59" s="22">
        <v>61</v>
      </c>
      <c r="N59" s="483"/>
      <c r="O59" s="483"/>
      <c r="P59" s="484"/>
      <c r="Q59" s="22">
        <v>61</v>
      </c>
      <c r="R59" s="483"/>
      <c r="S59" s="483"/>
      <c r="T59" s="484"/>
      <c r="U59" s="22">
        <v>61</v>
      </c>
      <c r="V59" s="483"/>
      <c r="W59" s="483"/>
      <c r="X59" s="484"/>
      <c r="Y59" s="22">
        <v>61</v>
      </c>
      <c r="Z59" s="483"/>
      <c r="AA59" s="483"/>
      <c r="AB59" s="484"/>
      <c r="AC59" s="22">
        <v>61</v>
      </c>
      <c r="AD59" s="483"/>
      <c r="AE59" s="483"/>
      <c r="AF59" s="484"/>
      <c r="AG59" s="22">
        <v>61</v>
      </c>
      <c r="AH59" s="483"/>
      <c r="AI59" s="483"/>
      <c r="AJ59" s="484"/>
      <c r="AK59" s="22">
        <v>61</v>
      </c>
      <c r="AL59" s="483"/>
      <c r="AM59" s="483"/>
      <c r="AN59" s="484"/>
      <c r="AO59" s="22">
        <v>61</v>
      </c>
      <c r="AP59" s="483"/>
      <c r="AQ59" s="483"/>
      <c r="AR59" s="484"/>
      <c r="AS59" s="22">
        <v>61</v>
      </c>
      <c r="AT59" s="483"/>
      <c r="AU59" s="483"/>
      <c r="AV59" s="484"/>
      <c r="AW59" s="22">
        <v>61</v>
      </c>
      <c r="AX59" s="483"/>
      <c r="AY59" s="483"/>
      <c r="AZ59" s="484"/>
      <c r="BA59" s="22">
        <v>61</v>
      </c>
      <c r="BB59" s="483"/>
      <c r="BC59" s="483"/>
      <c r="BD59" s="484"/>
      <c r="BE59" s="22">
        <v>61</v>
      </c>
      <c r="BF59" s="483"/>
      <c r="BG59" s="483"/>
      <c r="BH59" s="484"/>
      <c r="BI59" s="22">
        <v>61</v>
      </c>
      <c r="BJ59" s="483"/>
      <c r="BK59" s="483"/>
      <c r="BL59" s="484"/>
      <c r="BM59" s="22">
        <v>61</v>
      </c>
      <c r="BN59" s="483"/>
      <c r="BO59" s="483"/>
      <c r="BP59" s="484"/>
      <c r="BQ59" s="22">
        <v>61</v>
      </c>
      <c r="BR59" s="483"/>
      <c r="BS59" s="483"/>
      <c r="BT59" s="484"/>
      <c r="BU59" s="22">
        <v>61</v>
      </c>
      <c r="BV59" s="483"/>
      <c r="BW59" s="483"/>
      <c r="BX59" s="484"/>
      <c r="BY59" s="22">
        <v>61</v>
      </c>
      <c r="BZ59" s="483"/>
      <c r="CA59" s="483"/>
      <c r="CB59" s="484"/>
      <c r="CC59" s="22">
        <v>61</v>
      </c>
      <c r="CD59" s="483"/>
      <c r="CE59" s="483"/>
      <c r="CF59" s="484"/>
      <c r="CG59" s="22">
        <v>61</v>
      </c>
      <c r="CH59" s="483"/>
      <c r="CI59" s="483"/>
      <c r="CJ59" s="484"/>
      <c r="CK59" s="22">
        <v>61</v>
      </c>
      <c r="CL59" s="483"/>
      <c r="CM59" s="483"/>
      <c r="CN59" s="484"/>
      <c r="CO59" s="22">
        <v>61</v>
      </c>
      <c r="CP59" s="483"/>
      <c r="CQ59" s="483"/>
      <c r="CR59" s="484"/>
      <c r="CS59" s="22">
        <v>61</v>
      </c>
      <c r="CT59" s="483"/>
      <c r="CU59" s="483"/>
      <c r="CV59" s="484"/>
      <c r="CW59" s="22">
        <v>61</v>
      </c>
      <c r="CX59" s="483"/>
      <c r="CY59" s="483"/>
      <c r="CZ59" s="484"/>
      <c r="DA59" s="22">
        <v>61</v>
      </c>
      <c r="DB59" s="483"/>
      <c r="DC59" s="483"/>
      <c r="DD59" s="484"/>
      <c r="DE59" s="22">
        <v>61</v>
      </c>
      <c r="DF59" s="483"/>
      <c r="DG59" s="483"/>
      <c r="DH59" s="484"/>
      <c r="DI59" s="22">
        <v>61</v>
      </c>
      <c r="DJ59" s="483"/>
      <c r="DK59" s="483"/>
      <c r="DL59" s="484"/>
      <c r="DM59" s="22">
        <v>61</v>
      </c>
      <c r="DN59" s="483"/>
      <c r="DO59" s="483"/>
      <c r="DP59" s="484"/>
      <c r="DQ59" s="22">
        <v>61</v>
      </c>
      <c r="DR59" s="483"/>
      <c r="DS59" s="483"/>
      <c r="DT59" s="484"/>
      <c r="DU59" s="22">
        <v>61</v>
      </c>
      <c r="DV59" s="483"/>
      <c r="DW59" s="483"/>
      <c r="DX59" s="484"/>
      <c r="DY59" s="22">
        <v>61</v>
      </c>
      <c r="DZ59" s="483"/>
      <c r="EA59" s="483"/>
      <c r="EB59" s="484"/>
      <c r="EC59" s="22">
        <v>61</v>
      </c>
      <c r="ED59" s="483"/>
      <c r="EE59" s="483"/>
      <c r="EF59" s="484"/>
      <c r="EG59" s="22">
        <v>61</v>
      </c>
      <c r="EH59" s="483"/>
      <c r="EI59" s="483"/>
      <c r="EJ59" s="484"/>
      <c r="EK59" s="22">
        <v>61</v>
      </c>
      <c r="EL59" s="483"/>
      <c r="EM59" s="483"/>
      <c r="EN59" s="484"/>
      <c r="EO59" s="22">
        <v>61</v>
      </c>
      <c r="EP59" s="483"/>
      <c r="EQ59" s="483"/>
      <c r="ER59" s="484"/>
      <c r="ES59" s="22">
        <v>61</v>
      </c>
      <c r="ET59" s="483"/>
      <c r="EU59" s="483"/>
      <c r="EV59" s="484"/>
      <c r="EW59" s="22">
        <v>61</v>
      </c>
      <c r="EX59" s="483"/>
      <c r="EY59" s="483"/>
      <c r="EZ59" s="484"/>
      <c r="FA59" s="22">
        <v>61</v>
      </c>
      <c r="FB59" s="483"/>
      <c r="FC59" s="483"/>
      <c r="FD59" s="484"/>
      <c r="FE59" s="22">
        <v>61</v>
      </c>
      <c r="FF59" s="483"/>
      <c r="FG59" s="483"/>
      <c r="FH59" s="484"/>
      <c r="FI59" s="22">
        <v>61</v>
      </c>
      <c r="FJ59" s="483"/>
      <c r="FK59" s="483"/>
      <c r="FL59" s="484"/>
      <c r="FM59" s="22">
        <v>61</v>
      </c>
      <c r="FN59" s="483"/>
      <c r="FO59" s="483"/>
      <c r="FP59" s="484"/>
      <c r="FQ59" s="22">
        <v>61</v>
      </c>
      <c r="FR59" s="483"/>
      <c r="FS59" s="483"/>
      <c r="FT59" s="484"/>
      <c r="FU59" s="22">
        <v>61</v>
      </c>
      <c r="FV59" s="483"/>
      <c r="FW59" s="483"/>
      <c r="FX59" s="484"/>
      <c r="FY59" s="22">
        <v>61</v>
      </c>
      <c r="FZ59" s="483"/>
      <c r="GA59" s="483"/>
      <c r="GB59" s="484"/>
      <c r="GC59" s="22">
        <v>61</v>
      </c>
      <c r="GD59" s="483"/>
      <c r="GE59" s="483"/>
      <c r="GF59" s="484"/>
      <c r="GG59" s="22">
        <v>61</v>
      </c>
      <c r="GH59" s="483"/>
      <c r="GI59" s="483"/>
      <c r="GJ59" s="484"/>
      <c r="GK59" s="22">
        <v>61</v>
      </c>
      <c r="GL59" s="483"/>
      <c r="GM59" s="483"/>
      <c r="GN59" s="484"/>
      <c r="GO59" s="22">
        <v>61</v>
      </c>
      <c r="GP59" s="483"/>
      <c r="GQ59" s="483"/>
      <c r="GR59" s="484"/>
      <c r="GS59" s="22">
        <v>61</v>
      </c>
      <c r="GT59" s="483"/>
      <c r="GU59" s="483"/>
      <c r="GV59" s="484"/>
      <c r="GW59" s="22">
        <v>61</v>
      </c>
      <c r="GX59" s="483"/>
      <c r="GY59" s="483"/>
      <c r="GZ59" s="484"/>
      <c r="HA59" s="22">
        <v>61</v>
      </c>
      <c r="HB59" s="483"/>
      <c r="HC59" s="483"/>
      <c r="HD59" s="484"/>
      <c r="HE59" s="22">
        <v>61</v>
      </c>
      <c r="HF59" s="483"/>
      <c r="HG59" s="483"/>
      <c r="HH59" s="484"/>
      <c r="HI59" s="22">
        <v>61</v>
      </c>
      <c r="HJ59" s="483"/>
      <c r="HK59" s="483"/>
      <c r="HL59" s="484"/>
      <c r="HM59" s="22">
        <v>61</v>
      </c>
      <c r="HN59" s="483"/>
      <c r="HO59" s="483"/>
      <c r="HP59" s="484"/>
      <c r="HQ59" s="22">
        <v>61</v>
      </c>
      <c r="HR59" s="483"/>
      <c r="HS59" s="483"/>
      <c r="HT59" s="484"/>
      <c r="HU59" s="22">
        <v>61</v>
      </c>
      <c r="HV59" s="483"/>
      <c r="HW59" s="483"/>
      <c r="HX59" s="484"/>
      <c r="HY59" s="22">
        <v>61</v>
      </c>
      <c r="HZ59" s="483"/>
      <c r="IA59" s="483"/>
      <c r="IB59" s="484"/>
      <c r="IC59" s="22">
        <v>61</v>
      </c>
      <c r="ID59" s="483"/>
      <c r="IE59" s="483"/>
      <c r="IF59" s="484"/>
      <c r="IG59" s="22">
        <v>61</v>
      </c>
      <c r="IH59" s="483"/>
      <c r="II59" s="483"/>
      <c r="IJ59" s="484"/>
      <c r="IK59" s="22">
        <v>61</v>
      </c>
      <c r="IL59" s="483"/>
      <c r="IM59" s="483"/>
      <c r="IN59" s="484"/>
      <c r="IO59" s="22">
        <v>61</v>
      </c>
      <c r="IP59" s="483"/>
      <c r="IQ59" s="483"/>
      <c r="IR59" s="484"/>
      <c r="IS59" s="22">
        <v>61</v>
      </c>
      <c r="IT59" s="483"/>
      <c r="IU59" s="483"/>
      <c r="IV59" s="484"/>
    </row>
    <row r="60" spans="1:256" s="17" customFormat="1" ht="15.75" x14ac:dyDescent="0.25">
      <c r="A60" s="37">
        <v>7200</v>
      </c>
      <c r="B60" s="482" t="s">
        <v>96</v>
      </c>
      <c r="C60" s="482"/>
      <c r="D60" s="482"/>
      <c r="E60" s="38">
        <v>0</v>
      </c>
      <c r="F60" s="67" t="e">
        <f>#REF!</f>
        <v>#REF!</v>
      </c>
      <c r="G60" s="68" t="e">
        <f t="shared" si="3"/>
        <v>#REF!</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37">
        <v>7300</v>
      </c>
      <c r="B61" s="482" t="s">
        <v>97</v>
      </c>
      <c r="C61" s="482"/>
      <c r="D61" s="482"/>
      <c r="E61" s="38">
        <v>0</v>
      </c>
      <c r="F61" s="67" t="e">
        <f>#REF!</f>
        <v>#REF!</v>
      </c>
      <c r="G61" s="68" t="e">
        <f t="shared" si="3"/>
        <v>#REF!</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37">
        <v>7400</v>
      </c>
      <c r="B62" s="482" t="s">
        <v>98</v>
      </c>
      <c r="C62" s="482"/>
      <c r="D62" s="482"/>
      <c r="E62" s="38">
        <v>0</v>
      </c>
      <c r="F62" s="67" t="e">
        <f>#REF!</f>
        <v>#REF!</v>
      </c>
      <c r="G62" s="68" t="e">
        <f t="shared" si="3"/>
        <v>#REF!</v>
      </c>
      <c r="H62" s="20"/>
      <c r="I62" s="21">
        <v>62</v>
      </c>
      <c r="J62" s="483"/>
      <c r="K62" s="483"/>
      <c r="L62" s="484"/>
      <c r="M62" s="22">
        <v>62</v>
      </c>
      <c r="N62" s="483"/>
      <c r="O62" s="483"/>
      <c r="P62" s="484"/>
      <c r="Q62" s="22">
        <v>62</v>
      </c>
      <c r="R62" s="483"/>
      <c r="S62" s="483"/>
      <c r="T62" s="484"/>
      <c r="U62" s="22">
        <v>62</v>
      </c>
      <c r="V62" s="483"/>
      <c r="W62" s="483"/>
      <c r="X62" s="484"/>
      <c r="Y62" s="22">
        <v>62</v>
      </c>
      <c r="Z62" s="483"/>
      <c r="AA62" s="483"/>
      <c r="AB62" s="484"/>
      <c r="AC62" s="22">
        <v>62</v>
      </c>
      <c r="AD62" s="483"/>
      <c r="AE62" s="483"/>
      <c r="AF62" s="484"/>
      <c r="AG62" s="22">
        <v>62</v>
      </c>
      <c r="AH62" s="483"/>
      <c r="AI62" s="483"/>
      <c r="AJ62" s="484"/>
      <c r="AK62" s="22">
        <v>62</v>
      </c>
      <c r="AL62" s="483"/>
      <c r="AM62" s="483"/>
      <c r="AN62" s="484"/>
      <c r="AO62" s="22">
        <v>62</v>
      </c>
      <c r="AP62" s="483"/>
      <c r="AQ62" s="483"/>
      <c r="AR62" s="484"/>
      <c r="AS62" s="22">
        <v>62</v>
      </c>
      <c r="AT62" s="483"/>
      <c r="AU62" s="483"/>
      <c r="AV62" s="484"/>
      <c r="AW62" s="22">
        <v>62</v>
      </c>
      <c r="AX62" s="483"/>
      <c r="AY62" s="483"/>
      <c r="AZ62" s="484"/>
      <c r="BA62" s="22">
        <v>62</v>
      </c>
      <c r="BB62" s="483"/>
      <c r="BC62" s="483"/>
      <c r="BD62" s="484"/>
      <c r="BE62" s="22">
        <v>62</v>
      </c>
      <c r="BF62" s="483"/>
      <c r="BG62" s="483"/>
      <c r="BH62" s="484"/>
      <c r="BI62" s="22">
        <v>62</v>
      </c>
      <c r="BJ62" s="483"/>
      <c r="BK62" s="483"/>
      <c r="BL62" s="484"/>
      <c r="BM62" s="22">
        <v>62</v>
      </c>
      <c r="BN62" s="483"/>
      <c r="BO62" s="483"/>
      <c r="BP62" s="484"/>
      <c r="BQ62" s="22">
        <v>62</v>
      </c>
      <c r="BR62" s="483"/>
      <c r="BS62" s="483"/>
      <c r="BT62" s="484"/>
      <c r="BU62" s="22">
        <v>62</v>
      </c>
      <c r="BV62" s="483"/>
      <c r="BW62" s="483"/>
      <c r="BX62" s="484"/>
      <c r="BY62" s="22">
        <v>62</v>
      </c>
      <c r="BZ62" s="483"/>
      <c r="CA62" s="483"/>
      <c r="CB62" s="484"/>
      <c r="CC62" s="22">
        <v>62</v>
      </c>
      <c r="CD62" s="483"/>
      <c r="CE62" s="483"/>
      <c r="CF62" s="484"/>
      <c r="CG62" s="22">
        <v>62</v>
      </c>
      <c r="CH62" s="483"/>
      <c r="CI62" s="483"/>
      <c r="CJ62" s="484"/>
      <c r="CK62" s="22">
        <v>62</v>
      </c>
      <c r="CL62" s="483"/>
      <c r="CM62" s="483"/>
      <c r="CN62" s="484"/>
      <c r="CO62" s="22">
        <v>62</v>
      </c>
      <c r="CP62" s="483"/>
      <c r="CQ62" s="483"/>
      <c r="CR62" s="484"/>
      <c r="CS62" s="22">
        <v>62</v>
      </c>
      <c r="CT62" s="483"/>
      <c r="CU62" s="483"/>
      <c r="CV62" s="484"/>
      <c r="CW62" s="22">
        <v>62</v>
      </c>
      <c r="CX62" s="483"/>
      <c r="CY62" s="483"/>
      <c r="CZ62" s="484"/>
      <c r="DA62" s="22">
        <v>62</v>
      </c>
      <c r="DB62" s="483"/>
      <c r="DC62" s="483"/>
      <c r="DD62" s="484"/>
      <c r="DE62" s="22">
        <v>62</v>
      </c>
      <c r="DF62" s="483"/>
      <c r="DG62" s="483"/>
      <c r="DH62" s="484"/>
      <c r="DI62" s="22">
        <v>62</v>
      </c>
      <c r="DJ62" s="483"/>
      <c r="DK62" s="483"/>
      <c r="DL62" s="484"/>
      <c r="DM62" s="22">
        <v>62</v>
      </c>
      <c r="DN62" s="483"/>
      <c r="DO62" s="483"/>
      <c r="DP62" s="484"/>
      <c r="DQ62" s="22">
        <v>62</v>
      </c>
      <c r="DR62" s="483"/>
      <c r="DS62" s="483"/>
      <c r="DT62" s="484"/>
      <c r="DU62" s="22">
        <v>62</v>
      </c>
      <c r="DV62" s="483"/>
      <c r="DW62" s="483"/>
      <c r="DX62" s="484"/>
      <c r="DY62" s="22">
        <v>62</v>
      </c>
      <c r="DZ62" s="483"/>
      <c r="EA62" s="483"/>
      <c r="EB62" s="484"/>
      <c r="EC62" s="22">
        <v>62</v>
      </c>
      <c r="ED62" s="483"/>
      <c r="EE62" s="483"/>
      <c r="EF62" s="484"/>
      <c r="EG62" s="22">
        <v>62</v>
      </c>
      <c r="EH62" s="483"/>
      <c r="EI62" s="483"/>
      <c r="EJ62" s="484"/>
      <c r="EK62" s="22">
        <v>62</v>
      </c>
      <c r="EL62" s="483"/>
      <c r="EM62" s="483"/>
      <c r="EN62" s="484"/>
      <c r="EO62" s="22">
        <v>62</v>
      </c>
      <c r="EP62" s="483"/>
      <c r="EQ62" s="483"/>
      <c r="ER62" s="484"/>
      <c r="ES62" s="22">
        <v>62</v>
      </c>
      <c r="ET62" s="483"/>
      <c r="EU62" s="483"/>
      <c r="EV62" s="484"/>
      <c r="EW62" s="22">
        <v>62</v>
      </c>
      <c r="EX62" s="483"/>
      <c r="EY62" s="483"/>
      <c r="EZ62" s="484"/>
      <c r="FA62" s="22">
        <v>62</v>
      </c>
      <c r="FB62" s="483"/>
      <c r="FC62" s="483"/>
      <c r="FD62" s="484"/>
      <c r="FE62" s="22">
        <v>62</v>
      </c>
      <c r="FF62" s="483"/>
      <c r="FG62" s="483"/>
      <c r="FH62" s="484"/>
      <c r="FI62" s="22">
        <v>62</v>
      </c>
      <c r="FJ62" s="483"/>
      <c r="FK62" s="483"/>
      <c r="FL62" s="484"/>
      <c r="FM62" s="22">
        <v>62</v>
      </c>
      <c r="FN62" s="483"/>
      <c r="FO62" s="483"/>
      <c r="FP62" s="484"/>
      <c r="FQ62" s="22">
        <v>62</v>
      </c>
      <c r="FR62" s="483"/>
      <c r="FS62" s="483"/>
      <c r="FT62" s="484"/>
      <c r="FU62" s="22">
        <v>62</v>
      </c>
      <c r="FV62" s="483"/>
      <c r="FW62" s="483"/>
      <c r="FX62" s="484"/>
      <c r="FY62" s="22">
        <v>62</v>
      </c>
      <c r="FZ62" s="483"/>
      <c r="GA62" s="483"/>
      <c r="GB62" s="484"/>
      <c r="GC62" s="22">
        <v>62</v>
      </c>
      <c r="GD62" s="483"/>
      <c r="GE62" s="483"/>
      <c r="GF62" s="484"/>
      <c r="GG62" s="22">
        <v>62</v>
      </c>
      <c r="GH62" s="483"/>
      <c r="GI62" s="483"/>
      <c r="GJ62" s="484"/>
      <c r="GK62" s="22">
        <v>62</v>
      </c>
      <c r="GL62" s="483"/>
      <c r="GM62" s="483"/>
      <c r="GN62" s="484"/>
      <c r="GO62" s="22">
        <v>62</v>
      </c>
      <c r="GP62" s="483"/>
      <c r="GQ62" s="483"/>
      <c r="GR62" s="484"/>
      <c r="GS62" s="22">
        <v>62</v>
      </c>
      <c r="GT62" s="483"/>
      <c r="GU62" s="483"/>
      <c r="GV62" s="484"/>
      <c r="GW62" s="22">
        <v>62</v>
      </c>
      <c r="GX62" s="483"/>
      <c r="GY62" s="483"/>
      <c r="GZ62" s="484"/>
      <c r="HA62" s="22">
        <v>62</v>
      </c>
      <c r="HB62" s="483"/>
      <c r="HC62" s="483"/>
      <c r="HD62" s="484"/>
      <c r="HE62" s="22">
        <v>62</v>
      </c>
      <c r="HF62" s="483"/>
      <c r="HG62" s="483"/>
      <c r="HH62" s="484"/>
      <c r="HI62" s="22">
        <v>62</v>
      </c>
      <c r="HJ62" s="483"/>
      <c r="HK62" s="483"/>
      <c r="HL62" s="484"/>
      <c r="HM62" s="22">
        <v>62</v>
      </c>
      <c r="HN62" s="483"/>
      <c r="HO62" s="483"/>
      <c r="HP62" s="484"/>
      <c r="HQ62" s="22">
        <v>62</v>
      </c>
      <c r="HR62" s="483"/>
      <c r="HS62" s="483"/>
      <c r="HT62" s="484"/>
      <c r="HU62" s="22">
        <v>62</v>
      </c>
      <c r="HV62" s="483"/>
      <c r="HW62" s="483"/>
      <c r="HX62" s="484"/>
      <c r="HY62" s="22">
        <v>62</v>
      </c>
      <c r="HZ62" s="483"/>
      <c r="IA62" s="483"/>
      <c r="IB62" s="484"/>
      <c r="IC62" s="22">
        <v>62</v>
      </c>
      <c r="ID62" s="483"/>
      <c r="IE62" s="483"/>
      <c r="IF62" s="484"/>
      <c r="IG62" s="22">
        <v>62</v>
      </c>
      <c r="IH62" s="483"/>
      <c r="II62" s="483"/>
      <c r="IJ62" s="484"/>
      <c r="IK62" s="22">
        <v>62</v>
      </c>
      <c r="IL62" s="483"/>
      <c r="IM62" s="483"/>
      <c r="IN62" s="484"/>
      <c r="IO62" s="22">
        <v>62</v>
      </c>
      <c r="IP62" s="483"/>
      <c r="IQ62" s="483"/>
      <c r="IR62" s="484"/>
      <c r="IS62" s="22">
        <v>62</v>
      </c>
      <c r="IT62" s="483"/>
      <c r="IU62" s="483"/>
      <c r="IV62" s="484"/>
    </row>
    <row r="63" spans="1:256" s="17" customFormat="1" ht="15" customHeight="1" x14ac:dyDescent="0.25">
      <c r="A63" s="37">
        <v>7500</v>
      </c>
      <c r="B63" s="482" t="s">
        <v>99</v>
      </c>
      <c r="C63" s="482"/>
      <c r="D63" s="482"/>
      <c r="E63" s="18">
        <v>0</v>
      </c>
      <c r="F63" s="67" t="e">
        <f>#REF!</f>
        <v>#REF!</v>
      </c>
      <c r="G63" s="68" t="e">
        <f t="shared" si="3"/>
        <v>#REF!</v>
      </c>
    </row>
    <row r="64" spans="1:256" s="17" customFormat="1" ht="15" customHeight="1" x14ac:dyDescent="0.25">
      <c r="A64" s="37">
        <v>7600</v>
      </c>
      <c r="B64" s="482" t="s">
        <v>100</v>
      </c>
      <c r="C64" s="482"/>
      <c r="D64" s="482"/>
      <c r="E64" s="18">
        <v>0</v>
      </c>
      <c r="F64" s="67" t="e">
        <f>#REF!</f>
        <v>#REF!</v>
      </c>
      <c r="G64" s="68" t="e">
        <f t="shared" si="3"/>
        <v>#REF!</v>
      </c>
    </row>
    <row r="65" spans="1:8" s="17" customFormat="1" ht="15" customHeight="1" x14ac:dyDescent="0.25">
      <c r="A65" s="37">
        <v>7900</v>
      </c>
      <c r="B65" s="482" t="s">
        <v>101</v>
      </c>
      <c r="C65" s="482"/>
      <c r="D65" s="482"/>
      <c r="E65" s="18">
        <v>0</v>
      </c>
      <c r="F65" s="67" t="e">
        <f>#REF!</f>
        <v>#REF!</v>
      </c>
      <c r="G65" s="68" t="e">
        <f t="shared" si="3"/>
        <v>#REF!</v>
      </c>
    </row>
    <row r="66" spans="1:8" s="17" customFormat="1" ht="15.75" customHeight="1" x14ac:dyDescent="0.25">
      <c r="A66" s="139">
        <v>8000</v>
      </c>
      <c r="B66" s="474" t="s">
        <v>24</v>
      </c>
      <c r="C66" s="474"/>
      <c r="D66" s="474"/>
      <c r="E66" s="142">
        <v>0</v>
      </c>
      <c r="F66" s="140" t="e">
        <f>#REF!</f>
        <v>#REF!</v>
      </c>
      <c r="G66" s="141" t="e">
        <f t="shared" si="3"/>
        <v>#REF!</v>
      </c>
    </row>
    <row r="67" spans="1:8" s="17" customFormat="1" ht="15.75" x14ac:dyDescent="0.25">
      <c r="A67" s="139">
        <v>9000</v>
      </c>
      <c r="B67" s="474" t="s">
        <v>102</v>
      </c>
      <c r="C67" s="474"/>
      <c r="D67" s="474"/>
      <c r="E67" s="140">
        <f>SUM(E68:E74)</f>
        <v>2998915.98</v>
      </c>
      <c r="F67" s="140" t="e">
        <f>SUM(F68:F74)</f>
        <v>#REF!</v>
      </c>
      <c r="G67" s="141" t="e">
        <f t="shared" si="3"/>
        <v>#REF!</v>
      </c>
    </row>
    <row r="68" spans="1:8" s="17" customFormat="1" ht="15.75" x14ac:dyDescent="0.25">
      <c r="A68" s="37">
        <v>9100</v>
      </c>
      <c r="B68" s="482" t="s">
        <v>103</v>
      </c>
      <c r="C68" s="482"/>
      <c r="D68" s="482"/>
      <c r="E68" s="18">
        <v>655555.56000000006</v>
      </c>
      <c r="F68" s="67">
        <f>E68</f>
        <v>655555.56000000006</v>
      </c>
      <c r="G68" s="68">
        <f t="shared" si="3"/>
        <v>0</v>
      </c>
    </row>
    <row r="69" spans="1:8" s="17" customFormat="1" ht="15.75" x14ac:dyDescent="0.25">
      <c r="A69" s="37">
        <v>9200</v>
      </c>
      <c r="B69" s="482" t="s">
        <v>104</v>
      </c>
      <c r="C69" s="482"/>
      <c r="D69" s="482"/>
      <c r="E69" s="19">
        <v>343360.42</v>
      </c>
      <c r="F69" s="67">
        <v>340000</v>
      </c>
      <c r="G69" s="68">
        <f t="shared" si="3"/>
        <v>-9.7868589513024906E-3</v>
      </c>
    </row>
    <row r="70" spans="1:8" s="17" customFormat="1" ht="15.75" x14ac:dyDescent="0.25">
      <c r="A70" s="37">
        <v>9300</v>
      </c>
      <c r="B70" s="482" t="s">
        <v>105</v>
      </c>
      <c r="C70" s="482"/>
      <c r="D70" s="482"/>
      <c r="E70" s="19">
        <v>0</v>
      </c>
      <c r="F70" s="67" t="e">
        <f>#REF!</f>
        <v>#REF!</v>
      </c>
      <c r="G70" s="68" t="e">
        <f t="shared" si="3"/>
        <v>#REF!</v>
      </c>
    </row>
    <row r="71" spans="1:8" s="17" customFormat="1" ht="15.75" x14ac:dyDescent="0.25">
      <c r="A71" s="37">
        <v>9400</v>
      </c>
      <c r="B71" s="482" t="s">
        <v>106</v>
      </c>
      <c r="C71" s="482"/>
      <c r="D71" s="482"/>
      <c r="E71" s="19">
        <v>0</v>
      </c>
      <c r="F71" s="67" t="e">
        <f>#REF!</f>
        <v>#REF!</v>
      </c>
      <c r="G71" s="68" t="e">
        <f t="shared" si="3"/>
        <v>#REF!</v>
      </c>
    </row>
    <row r="72" spans="1:8" s="17" customFormat="1" ht="15.75" x14ac:dyDescent="0.25">
      <c r="A72" s="37">
        <v>9500</v>
      </c>
      <c r="B72" s="482" t="s">
        <v>107</v>
      </c>
      <c r="C72" s="482"/>
      <c r="D72" s="482"/>
      <c r="E72" s="19">
        <v>0</v>
      </c>
      <c r="F72" s="67" t="e">
        <f>#REF!</f>
        <v>#REF!</v>
      </c>
      <c r="G72" s="68" t="e">
        <f t="shared" si="3"/>
        <v>#REF!</v>
      </c>
    </row>
    <row r="73" spans="1:8" s="17" customFormat="1" ht="15.75" x14ac:dyDescent="0.25">
      <c r="A73" s="37">
        <v>9600</v>
      </c>
      <c r="B73" s="482" t="s">
        <v>641</v>
      </c>
      <c r="C73" s="482"/>
      <c r="D73" s="482"/>
      <c r="E73" s="19">
        <v>0</v>
      </c>
      <c r="F73" s="67" t="e">
        <f>#REF!</f>
        <v>#REF!</v>
      </c>
      <c r="G73" s="68" t="e">
        <f>F73/E73-1</f>
        <v>#REF!</v>
      </c>
    </row>
    <row r="74" spans="1:8" s="17" customFormat="1" ht="15.75" x14ac:dyDescent="0.25">
      <c r="A74" s="61">
        <v>9900</v>
      </c>
      <c r="B74" s="488" t="s">
        <v>108</v>
      </c>
      <c r="C74" s="488"/>
      <c r="D74" s="488"/>
      <c r="E74" s="62">
        <v>2000000</v>
      </c>
      <c r="F74" s="67"/>
      <c r="G74" s="68">
        <f t="shared" si="3"/>
        <v>-1</v>
      </c>
    </row>
    <row r="75" spans="1:8" s="17" customFormat="1" ht="15.75" x14ac:dyDescent="0.25">
      <c r="A75" s="489" t="s">
        <v>341</v>
      </c>
      <c r="B75" s="490"/>
      <c r="C75" s="490"/>
      <c r="D75" s="490"/>
      <c r="E75" s="143">
        <f>E6+E14+E24+E34+E44+E54+E58+E66+E67</f>
        <v>30599306.27</v>
      </c>
      <c r="F75" s="143" t="e">
        <f>F6+F14+F24+F34+F44+F54+F58+F66+F67</f>
        <v>#REF!</v>
      </c>
      <c r="G75" s="144" t="e">
        <f>F75/E75-1</f>
        <v>#REF!</v>
      </c>
    </row>
    <row r="76" spans="1:8" ht="30.75" customHeight="1" x14ac:dyDescent="0.25">
      <c r="A76" s="486" t="s">
        <v>648</v>
      </c>
      <c r="B76" s="486"/>
      <c r="C76" s="486"/>
      <c r="D76" s="486"/>
    </row>
    <row r="77" spans="1:8" ht="18" customHeight="1" x14ac:dyDescent="0.25">
      <c r="A77" s="487"/>
      <c r="B77" s="487"/>
      <c r="C77" s="487"/>
      <c r="D77" s="487"/>
      <c r="E77" s="26"/>
      <c r="F77" s="26"/>
      <c r="G77" s="26"/>
      <c r="H77" s="26"/>
    </row>
    <row r="78" spans="1:8" ht="32.1" customHeight="1" x14ac:dyDescent="0.25">
      <c r="A78" s="152" t="s">
        <v>109</v>
      </c>
      <c r="B78" s="156" t="s">
        <v>2</v>
      </c>
      <c r="C78" s="157" t="s">
        <v>596</v>
      </c>
      <c r="D78" s="145" t="s">
        <v>31</v>
      </c>
      <c r="E78" s="27"/>
      <c r="F78" s="27"/>
      <c r="G78" s="27"/>
      <c r="H78" s="27"/>
    </row>
    <row r="79" spans="1:8" ht="32.1" customHeight="1" x14ac:dyDescent="0.25">
      <c r="A79" s="9">
        <v>1</v>
      </c>
      <c r="B79" s="10" t="s">
        <v>110</v>
      </c>
      <c r="C79" s="28" t="e">
        <f>(F6+F14+F24+F34)-F39</f>
        <v>#REF!</v>
      </c>
      <c r="D79" s="29" t="e">
        <f>C79/C84</f>
        <v>#REF!</v>
      </c>
    </row>
    <row r="80" spans="1:8" ht="32.1" customHeight="1" x14ac:dyDescent="0.25">
      <c r="A80" s="9">
        <v>2</v>
      </c>
      <c r="B80" s="10" t="s">
        <v>111</v>
      </c>
      <c r="C80" s="28" t="e">
        <f>F44+F54+F58</f>
        <v>#REF!</v>
      </c>
      <c r="D80" s="29" t="e">
        <f>C80/C84</f>
        <v>#REF!</v>
      </c>
    </row>
    <row r="81" spans="1:256" ht="32.1" customHeight="1" x14ac:dyDescent="0.25">
      <c r="A81" s="9">
        <v>3</v>
      </c>
      <c r="B81" s="10" t="s">
        <v>112</v>
      </c>
      <c r="C81" s="28" t="e">
        <f>F67</f>
        <v>#REF!</v>
      </c>
      <c r="D81" s="29" t="e">
        <f>C81/C84</f>
        <v>#REF!</v>
      </c>
    </row>
    <row r="82" spans="1:256" ht="32.1" customHeight="1" x14ac:dyDescent="0.25">
      <c r="A82" s="9">
        <v>4</v>
      </c>
      <c r="B82" s="10" t="s">
        <v>324</v>
      </c>
      <c r="C82" s="28">
        <f>F39</f>
        <v>5000</v>
      </c>
      <c r="D82" s="108" t="e">
        <f>C82/C84</f>
        <v>#REF!</v>
      </c>
    </row>
    <row r="83" spans="1:256" ht="32.1" customHeight="1" x14ac:dyDescent="0.25">
      <c r="A83" s="9">
        <v>5</v>
      </c>
      <c r="B83" s="10" t="s">
        <v>302</v>
      </c>
      <c r="C83" s="28" t="e">
        <f>F66</f>
        <v>#REF!</v>
      </c>
      <c r="D83" s="108" t="e">
        <f>C83/C84</f>
        <v>#REF!</v>
      </c>
    </row>
    <row r="84" spans="1:256" ht="32.1" customHeight="1" x14ac:dyDescent="0.25">
      <c r="A84" s="146"/>
      <c r="B84" s="147" t="s">
        <v>595</v>
      </c>
      <c r="C84" s="148" t="e">
        <f>SUM(C79:C83)</f>
        <v>#REF!</v>
      </c>
      <c r="D84" s="149" t="e">
        <f>SUM(D79:D83)</f>
        <v>#REF!</v>
      </c>
    </row>
    <row r="85" spans="1:256" ht="24.75" customHeight="1" x14ac:dyDescent="0.25">
      <c r="A85" s="485" t="s">
        <v>649</v>
      </c>
      <c r="B85" s="485"/>
      <c r="C85" s="485"/>
      <c r="D85" s="485"/>
      <c r="E85" s="26"/>
      <c r="F85" s="26"/>
      <c r="G85" s="26"/>
      <c r="H85" s="26"/>
    </row>
    <row r="86" spans="1:256" ht="12" customHeight="1" x14ac:dyDescent="0.25">
      <c r="A86" s="30"/>
      <c r="B86" s="30"/>
      <c r="C86" s="30"/>
      <c r="D86" s="30"/>
      <c r="E86" s="30"/>
      <c r="F86" s="30"/>
      <c r="G86" s="30"/>
      <c r="H86" s="30"/>
    </row>
    <row r="87" spans="1:256" ht="32.1" customHeight="1" x14ac:dyDescent="0.25">
      <c r="A87" s="154" t="s">
        <v>35</v>
      </c>
      <c r="B87" s="154" t="s">
        <v>2</v>
      </c>
      <c r="C87" s="155" t="s">
        <v>596</v>
      </c>
      <c r="D87" s="153" t="s">
        <v>31</v>
      </c>
      <c r="E87" s="27"/>
      <c r="F87" s="27"/>
      <c r="G87" s="27"/>
      <c r="H87" s="27"/>
    </row>
    <row r="88" spans="1:256" ht="32.1" customHeight="1" x14ac:dyDescent="0.25">
      <c r="A88" s="9">
        <v>100</v>
      </c>
      <c r="B88" s="13" t="s">
        <v>346</v>
      </c>
      <c r="C88" s="31" t="e">
        <f>#REF!</f>
        <v>#REF!</v>
      </c>
      <c r="D88" s="29" t="e">
        <f>C88/C94</f>
        <v>#REF!</v>
      </c>
    </row>
    <row r="89" spans="1:256" ht="32.1" customHeight="1" x14ac:dyDescent="0.25">
      <c r="A89" s="9">
        <v>200</v>
      </c>
      <c r="B89" s="13" t="s">
        <v>36</v>
      </c>
      <c r="C89" s="31" t="e">
        <f>#REF!</f>
        <v>#REF!</v>
      </c>
      <c r="D89" s="29" t="e">
        <f>C89/C94</f>
        <v>#REF!</v>
      </c>
    </row>
    <row r="90" spans="1:256" ht="32.1" customHeight="1" x14ac:dyDescent="0.25">
      <c r="A90" s="9">
        <v>400</v>
      </c>
      <c r="B90" s="13" t="s">
        <v>37</v>
      </c>
      <c r="C90" s="31" t="e">
        <f>#REF!</f>
        <v>#REF!</v>
      </c>
      <c r="D90" s="29" t="e">
        <f>C90/C94</f>
        <v>#REF!</v>
      </c>
    </row>
    <row r="91" spans="1:256" ht="32.1" customHeight="1" x14ac:dyDescent="0.25">
      <c r="A91" s="9">
        <v>500</v>
      </c>
      <c r="B91" s="13" t="s">
        <v>38</v>
      </c>
      <c r="C91" s="31" t="e">
        <f>#REF!+#REF!+#REF!+#REF!</f>
        <v>#REF!</v>
      </c>
      <c r="D91" s="29" t="e">
        <f>C91/C94</f>
        <v>#REF!</v>
      </c>
    </row>
    <row r="92" spans="1:256" ht="32.1" customHeight="1" x14ac:dyDescent="0.25">
      <c r="A92" s="9">
        <v>600</v>
      </c>
      <c r="B92" s="13" t="s">
        <v>39</v>
      </c>
      <c r="C92" s="31" t="e">
        <f>#REF!+#REF!</f>
        <v>#REF!</v>
      </c>
      <c r="D92" s="29" t="e">
        <f>C92/C94</f>
        <v>#REF!</v>
      </c>
    </row>
    <row r="93" spans="1:256" ht="32.1" customHeight="1" x14ac:dyDescent="0.25">
      <c r="A93" s="9">
        <v>700</v>
      </c>
      <c r="B93" s="13" t="s">
        <v>40</v>
      </c>
      <c r="C93" s="31" t="e">
        <f>#REF!</f>
        <v>#REF!</v>
      </c>
      <c r="D93" s="29" t="e">
        <f>C93/C94</f>
        <v>#REF!</v>
      </c>
    </row>
    <row r="94" spans="1:256" ht="32.1" customHeight="1" x14ac:dyDescent="0.25">
      <c r="A94" s="152"/>
      <c r="B94" s="147" t="s">
        <v>595</v>
      </c>
      <c r="C94" s="148" t="e">
        <f>SUM(C88:C93)</f>
        <v>#REF!</v>
      </c>
      <c r="D94" s="150" t="e">
        <f>SUM(D88:D92)</f>
        <v>#REF!</v>
      </c>
      <c r="E94" s="15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Objetivos PMD</vt:lpstr>
      <vt:lpstr>Compromisos PMD</vt:lpstr>
      <vt:lpstr>INDICADORES</vt:lpstr>
      <vt:lpstr>PROG. SUB</vt:lpstr>
      <vt:lpstr>PROG. D. FUNC.</vt:lpstr>
      <vt:lpstr>PROG. ADVO.</vt:lpstr>
      <vt:lpstr>PROG. COMPRO.</vt:lpstr>
      <vt:lpstr>S.H-INGRESOS</vt:lpstr>
      <vt:lpstr>S.H. EGRESOS</vt:lpstr>
      <vt:lpstr>ESTIMACION DE INGRESOS</vt:lpstr>
      <vt:lpstr>'Compromisos PMD'!Títulos_a_imprimir</vt:lpstr>
      <vt:lpstr>'ESTIMACION DE INGRESOS'!Títulos_a_imprimir</vt:lpstr>
      <vt:lpstr>INDICADORES!Títulos_a_imprimir</vt:lpstr>
      <vt:lpstr>'Objetivos PMD'!Títulos_a_imprimir</vt:lpstr>
      <vt:lpstr>'PROG. ADVO.'!Títulos_a_imprimir</vt:lpstr>
      <vt:lpstr>'PROG. COMPRO.'!Títulos_a_imprimir</vt:lpstr>
      <vt:lpstr>'PROG. D. FUNC.'!Títulos_a_imprimir</vt:lpstr>
      <vt:lpstr>'PROG. SUB'!Títulos_a_imprimir</vt:lpstr>
      <vt:lpstr>'S.H. EGRESOS'!Títulos_a_imprimir</vt:lpstr>
      <vt:lpstr>'S.H-INGRESOS'!Títulos_a_imprimir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 de Windows</cp:lastModifiedBy>
  <cp:lastPrinted>2017-12-05T17:03:47Z</cp:lastPrinted>
  <dcterms:created xsi:type="dcterms:W3CDTF">2013-09-24T17:23:29Z</dcterms:created>
  <dcterms:modified xsi:type="dcterms:W3CDTF">2019-03-28T17:52:48Z</dcterms:modified>
</cp:coreProperties>
</file>